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ORDPRESS_DNN  Website UPLOADS\Fines and Fees\20-21\"/>
    </mc:Choice>
  </mc:AlternateContent>
  <bookViews>
    <workbookView xWindow="0" yWindow="0" windowWidth="28155" windowHeight="15675"/>
  </bookViews>
  <sheets>
    <sheet name="UL FY21" sheetId="1" r:id="rId1"/>
    <sheet name="HSCL FY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64" i="1" l="1"/>
  <c r="F51" i="1"/>
  <c r="F32" i="1"/>
  <c r="F15" i="2"/>
  <c r="F16" i="2" s="1"/>
  <c r="F70" i="1" l="1"/>
  <c r="E5" i="1"/>
  <c r="F18" i="1" s="1"/>
  <c r="B1" i="1"/>
  <c r="F76" i="1" s="1"/>
  <c r="I76" i="1"/>
  <c r="F65" i="1"/>
  <c r="E37" i="1"/>
  <c r="F20" i="2" l="1"/>
  <c r="F24" i="2" s="1"/>
  <c r="B2" i="1"/>
  <c r="I70" i="1"/>
  <c r="F33" i="1"/>
  <c r="F52" i="1"/>
</calcChain>
</file>

<file path=xl/sharedStrings.xml><?xml version="1.0" encoding="utf-8"?>
<sst xmlns="http://schemas.openxmlformats.org/spreadsheetml/2006/main" count="148" uniqueCount="110">
  <si>
    <t>Fines Budget</t>
  </si>
  <si>
    <t>55010300-101-CRRNT</t>
  </si>
  <si>
    <t>AREA</t>
  </si>
  <si>
    <t>CONTACT</t>
  </si>
  <si>
    <t>DESCRIPTION</t>
  </si>
  <si>
    <t>REQUESTED</t>
  </si>
  <si>
    <t>BUDGET</t>
  </si>
  <si>
    <t>EXPENDITURE</t>
  </si>
  <si>
    <t>GROVER #</t>
  </si>
  <si>
    <t>VOUCHER #</t>
  </si>
  <si>
    <t>DATE / COMMENTS</t>
  </si>
  <si>
    <t xml:space="preserve">Patrick Reakes </t>
  </si>
  <si>
    <t>ADM</t>
  </si>
  <si>
    <t>Val Minson</t>
  </si>
  <si>
    <t>DSP</t>
  </si>
  <si>
    <t>Perry Collins/P. Reakes</t>
  </si>
  <si>
    <t xml:space="preserve">FY20-21 Faculty Pffsl Dev Series </t>
  </si>
  <si>
    <t>Evan Wack</t>
  </si>
  <si>
    <t>Bibliotheca- New Self-Checkout Computer/Self-Checkout Machine</t>
  </si>
  <si>
    <t xml:space="preserve">Budget Requested and Spent </t>
  </si>
  <si>
    <t>Budget Remaining</t>
  </si>
  <si>
    <t>Brian Keith</t>
  </si>
  <si>
    <t>Ben Walker</t>
  </si>
  <si>
    <t xml:space="preserve">YTD Expenditures </t>
  </si>
  <si>
    <t>YTD Lib. Fines</t>
  </si>
  <si>
    <t>YTD Lib. Fines Corrections</t>
  </si>
  <si>
    <t>Original budget plus YTD Lib. Fines</t>
  </si>
  <si>
    <t>55170100-185-CRRNT</t>
  </si>
  <si>
    <t>Melissa Rethlefsen</t>
  </si>
  <si>
    <t>Available budget</t>
  </si>
  <si>
    <t>HSS</t>
  </si>
  <si>
    <t>Patrick Reakes/Peter Miller</t>
  </si>
  <si>
    <t>Stanchions for HSS</t>
  </si>
  <si>
    <t>Peter Miller</t>
  </si>
  <si>
    <t>Innerface Architectural Signage Inc. - Signage for Libraries</t>
  </si>
  <si>
    <t>HSS/MSL</t>
  </si>
  <si>
    <t>BK approval email 8/27/20</t>
  </si>
  <si>
    <t>HSCL</t>
  </si>
  <si>
    <t>Ye, Hao</t>
  </si>
  <si>
    <t>Genome Scientific Virtual Conference Registration</t>
  </si>
  <si>
    <t>Genome Scientific Virtual Conference Registration - Int'l Charge</t>
  </si>
  <si>
    <t>L. Eubanks PCARD</t>
  </si>
  <si>
    <t>PCARD</t>
  </si>
  <si>
    <t>CAT</t>
  </si>
  <si>
    <t>David Van Kleeck</t>
  </si>
  <si>
    <t>Honoraria - Panelist 10/13/20 Film Screening - Jill Baron</t>
  </si>
  <si>
    <t>Honoraria - Panelist 10/13/20 Film Screening - Oscar Cornejo Casares</t>
  </si>
  <si>
    <t xml:space="preserve">BK approval email 9/10/20 - Screening of Change the Subject </t>
  </si>
  <si>
    <t>HSCL Virtual Conferences Registrations as Requested</t>
  </si>
  <si>
    <t>VOUCHER                   #</t>
  </si>
  <si>
    <t>GROVER TICKET            #</t>
  </si>
  <si>
    <t>(AMH) ALL HSCL Virtual Conference Registrations - Email 10/8/20 -10/9/20</t>
  </si>
  <si>
    <t>Multiple Empl</t>
  </si>
  <si>
    <t>Fletcher Durant</t>
  </si>
  <si>
    <t>n/a</t>
  </si>
  <si>
    <t>PSV</t>
  </si>
  <si>
    <t>V0340035</t>
  </si>
  <si>
    <t>Bibliotheca PO/ New PO 2100819725 to replace closed PO 2000781927</t>
  </si>
  <si>
    <t>McCall-Wright</t>
  </si>
  <si>
    <t>Gainesville EBP and the Medical Librarian Meeting</t>
  </si>
  <si>
    <t>TA</t>
  </si>
  <si>
    <t>TA1016976</t>
  </si>
  <si>
    <t>BW approved email 10/12/20</t>
  </si>
  <si>
    <t>V0386360</t>
  </si>
  <si>
    <t>V0388236</t>
  </si>
  <si>
    <t>V0388193</t>
  </si>
  <si>
    <t>Stoyan, N.</t>
  </si>
  <si>
    <t>Univ of Iowa -Virtual Regist - Loss: building undergrad empathy</t>
  </si>
  <si>
    <t>M. Tennant</t>
  </si>
  <si>
    <t>Transforming Research Online Meeting - Virtual</t>
  </si>
  <si>
    <t>ER0001018952</t>
  </si>
  <si>
    <t>Shelia DeRoche</t>
  </si>
  <si>
    <t>IT 104623</t>
  </si>
  <si>
    <t>Sarah Moczygemba</t>
  </si>
  <si>
    <t>Pcard Greg - IT Grover 104403</t>
  </si>
  <si>
    <t>4/17/2020 email approval for Honorariums / Stipends (Sophia Acord, Monika Oli, Christine Voigt, Han Xu</t>
  </si>
  <si>
    <t>V0397418</t>
  </si>
  <si>
    <t>V0396454</t>
  </si>
  <si>
    <t>Eubanks Pcard - Txn 10/2020 TXN04947462</t>
  </si>
  <si>
    <t>06043573</t>
  </si>
  <si>
    <t>DLS</t>
  </si>
  <si>
    <t>PRM</t>
  </si>
  <si>
    <t>Victoria Miller/Stacey Ewing</t>
  </si>
  <si>
    <t>Pcard Greg - Grover 104770</t>
  </si>
  <si>
    <t>Amazon.com Camera Cases</t>
  </si>
  <si>
    <t>GK Pcard payment 11/10/2020 - Email 12/8/20 (F Durant/J Barnett)</t>
  </si>
  <si>
    <t>Everhour.com yearly subscription TXN04967089</t>
  </si>
  <si>
    <t>later.com (instagram marketing yearly subscription)  TXN04968539</t>
  </si>
  <si>
    <t>Patick Reakes</t>
  </si>
  <si>
    <t>LOEX Membership</t>
  </si>
  <si>
    <t>Pcard Greg - No Grover (email) Pat approved 12/16-12/17/20 email to Greg</t>
  </si>
  <si>
    <t>Kyle Chamblee</t>
  </si>
  <si>
    <t>Clipboards/Lanyards</t>
  </si>
  <si>
    <t>Pcard Greg - Amazon</t>
  </si>
  <si>
    <t>HR 600 being comleted by Tina for Accord 1.11.21</t>
  </si>
  <si>
    <t>Andrea Glenn</t>
  </si>
  <si>
    <t>MSL</t>
  </si>
  <si>
    <t>Honorarium/Svcs - Seq Artists Workshop 1/15/21 - Virtual Drawing Workshop</t>
  </si>
  <si>
    <t>Grover 105104 / 104924 - Invoice 301</t>
  </si>
  <si>
    <t>V0457655</t>
  </si>
  <si>
    <t>HRS</t>
  </si>
  <si>
    <t>Twanna Hodge</t>
  </si>
  <si>
    <t>Registration - The Forgotten Constituancy - DEI Initiative</t>
  </si>
  <si>
    <t>M. Colson's PCARD - email 1/22/21</t>
  </si>
  <si>
    <t>Lyrasis Inc. V0397418 SO74</t>
  </si>
  <si>
    <t>Fedex Invoice 7-129-15628 SO74</t>
  </si>
  <si>
    <t>30 iPad sleeves</t>
  </si>
  <si>
    <t xml:space="preserve">Pcard, M. Tyler IT Grover </t>
  </si>
  <si>
    <t>TXN05003343</t>
  </si>
  <si>
    <t>TXN04986508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</si>
</sst>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" fillId="2" borderId="0" xfId="0" applyFont="1" applyFill="1" applyBorder="1" applyAlignment="1"/>
    <xf numFmtId="44" fontId="2" fillId="2" borderId="0" xfId="0" applyNumberFormat="1" applyFont="1" applyFill="1" applyBorder="1" applyAlignment="1"/>
    <xf numFmtId="43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right"/>
    </xf>
    <xf numFmtId="43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43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4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3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right" wrapText="1" shrinkToFit="1"/>
    </xf>
    <xf numFmtId="49" fontId="4" fillId="0" borderId="3" xfId="0" applyNumberFormat="1" applyFont="1" applyBorder="1" applyAlignment="1">
      <alignment horizontal="center" wrapText="1" shrinkToFit="1"/>
    </xf>
    <xf numFmtId="0" fontId="4" fillId="0" borderId="4" xfId="0" applyFont="1" applyBorder="1" applyAlignment="1">
      <alignment horizontal="center" wrapText="1"/>
    </xf>
    <xf numFmtId="4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/>
    <xf numFmtId="0" fontId="3" fillId="0" borderId="6" xfId="0" applyFont="1" applyBorder="1"/>
    <xf numFmtId="43" fontId="3" fillId="0" borderId="6" xfId="0" applyNumberFormat="1" applyFont="1" applyBorder="1"/>
    <xf numFmtId="164" fontId="3" fillId="0" borderId="6" xfId="0" applyNumberFormat="1" applyFont="1" applyBorder="1" applyAlignment="1">
      <alignment horizontal="right"/>
    </xf>
    <xf numFmtId="43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0" fontId="3" fillId="0" borderId="7" xfId="0" applyFont="1" applyBorder="1" applyAlignment="1"/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3" fontId="5" fillId="0" borderId="0" xfId="0" applyNumberFormat="1" applyFont="1" applyBorder="1"/>
    <xf numFmtId="44" fontId="7" fillId="0" borderId="0" xfId="0" applyNumberFormat="1" applyFont="1" applyBorder="1" applyAlignment="1">
      <alignment horizontal="right"/>
    </xf>
    <xf numFmtId="43" fontId="8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5" fillId="0" borderId="9" xfId="0" applyFont="1" applyBorder="1" applyAlignment="1"/>
    <xf numFmtId="0" fontId="5" fillId="0" borderId="0" xfId="0" applyFont="1"/>
    <xf numFmtId="0" fontId="9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right"/>
    </xf>
    <xf numFmtId="43" fontId="10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wrapText="1"/>
    </xf>
    <xf numFmtId="0" fontId="5" fillId="0" borderId="0" xfId="0" applyFont="1" applyFill="1"/>
    <xf numFmtId="4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4" fontId="7" fillId="0" borderId="0" xfId="0" applyNumberFormat="1" applyFont="1" applyFill="1" applyBorder="1"/>
    <xf numFmtId="43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 applyAlignment="1"/>
    <xf numFmtId="0" fontId="0" fillId="0" borderId="0" xfId="0" applyFill="1"/>
    <xf numFmtId="0" fontId="10" fillId="0" borderId="0" xfId="0" applyFont="1" applyFill="1"/>
    <xf numFmtId="0" fontId="7" fillId="0" borderId="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43" fontId="11" fillId="0" borderId="0" xfId="0" applyNumberFormat="1" applyFont="1" applyFill="1" applyBorder="1"/>
    <xf numFmtId="4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wrapText="1"/>
    </xf>
    <xf numFmtId="0" fontId="5" fillId="0" borderId="8" xfId="0" applyFont="1" applyBorder="1"/>
    <xf numFmtId="0" fontId="5" fillId="0" borderId="0" xfId="0" applyFont="1" applyBorder="1"/>
    <xf numFmtId="0" fontId="8" fillId="0" borderId="0" xfId="0" applyFont="1" applyBorder="1"/>
    <xf numFmtId="164" fontId="5" fillId="0" borderId="0" xfId="0" applyNumberFormat="1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3" fontId="5" fillId="0" borderId="6" xfId="0" applyNumberFormat="1" applyFont="1" applyBorder="1"/>
    <xf numFmtId="164" fontId="5" fillId="0" borderId="6" xfId="0" applyNumberFormat="1" applyFont="1" applyBorder="1" applyAlignment="1">
      <alignment horizontal="right"/>
    </xf>
    <xf numFmtId="43" fontId="8" fillId="0" borderId="6" xfId="0" applyNumberFormat="1" applyFont="1" applyFill="1" applyBorder="1" applyAlignment="1">
      <alignment horizontal="right"/>
    </xf>
    <xf numFmtId="0" fontId="5" fillId="0" borderId="7" xfId="0" applyFont="1" applyBorder="1" applyAlignment="1"/>
    <xf numFmtId="0" fontId="6" fillId="0" borderId="8" xfId="0" applyFont="1" applyBorder="1" applyAlignment="1"/>
    <xf numFmtId="0" fontId="11" fillId="0" borderId="0" xfId="0" applyFont="1" applyBorder="1" applyAlignment="1">
      <alignment horizontal="left"/>
    </xf>
    <xf numFmtId="43" fontId="11" fillId="0" borderId="0" xfId="0" applyNumberFormat="1" applyFont="1" applyBorder="1"/>
    <xf numFmtId="4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/>
    </xf>
    <xf numFmtId="164" fontId="5" fillId="0" borderId="9" xfId="0" applyNumberFormat="1" applyFont="1" applyBorder="1" applyAlignment="1"/>
    <xf numFmtId="0" fontId="5" fillId="0" borderId="10" xfId="0" applyFont="1" applyBorder="1" applyAlignment="1">
      <alignment horizontal="left"/>
    </xf>
    <xf numFmtId="0" fontId="5" fillId="0" borderId="1" xfId="0" applyFont="1" applyBorder="1"/>
    <xf numFmtId="0" fontId="8" fillId="0" borderId="1" xfId="0" applyFont="1" applyBorder="1" applyAlignment="1">
      <alignment horizontal="left"/>
    </xf>
    <xf numFmtId="43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43" fontId="8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64" fontId="5" fillId="0" borderId="11" xfId="0" applyNumberFormat="1" applyFont="1" applyBorder="1" applyAlignment="1"/>
    <xf numFmtId="164" fontId="5" fillId="0" borderId="0" xfId="0" applyNumberFormat="1" applyFont="1" applyBorder="1"/>
    <xf numFmtId="43" fontId="8" fillId="0" borderId="0" xfId="0" applyNumberFormat="1" applyFont="1" applyBorder="1"/>
    <xf numFmtId="0" fontId="9" fillId="0" borderId="8" xfId="0" applyFont="1" applyFill="1" applyBorder="1" applyAlignment="1"/>
    <xf numFmtId="0" fontId="5" fillId="0" borderId="0" xfId="0" applyFont="1" applyFill="1" applyBorder="1"/>
    <xf numFmtId="43" fontId="7" fillId="0" borderId="0" xfId="0" applyNumberFormat="1" applyFont="1" applyFill="1" applyBorder="1"/>
    <xf numFmtId="0" fontId="10" fillId="0" borderId="0" xfId="0" applyFont="1" applyFill="1" applyBorder="1"/>
    <xf numFmtId="43" fontId="9" fillId="0" borderId="0" xfId="0" applyNumberFormat="1" applyFont="1" applyFill="1" applyBorder="1"/>
    <xf numFmtId="0" fontId="8" fillId="0" borderId="8" xfId="0" applyFont="1" applyBorder="1"/>
    <xf numFmtId="43" fontId="5" fillId="0" borderId="0" xfId="0" applyNumberFormat="1" applyFont="1" applyBorder="1" applyAlignment="1">
      <alignment horizontal="right"/>
    </xf>
    <xf numFmtId="43" fontId="5" fillId="0" borderId="1" xfId="0" applyNumberFormat="1" applyFont="1" applyBorder="1" applyAlignment="1">
      <alignment horizontal="right"/>
    </xf>
    <xf numFmtId="0" fontId="5" fillId="0" borderId="11" xfId="0" applyFont="1" applyBorder="1" applyAlignment="1"/>
    <xf numFmtId="49" fontId="10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/>
    <xf numFmtId="43" fontId="5" fillId="0" borderId="0" xfId="0" applyNumberFormat="1" applyFont="1"/>
    <xf numFmtId="164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43" fontId="8" fillId="0" borderId="0" xfId="0" applyNumberFormat="1" applyFont="1" applyAlignment="1">
      <alignment horizontal="right"/>
    </xf>
    <xf numFmtId="44" fontId="5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43" fontId="5" fillId="0" borderId="0" xfId="0" applyNumberFormat="1" applyFont="1" applyAlignment="1"/>
    <xf numFmtId="43" fontId="3" fillId="0" borderId="0" xfId="0" applyNumberFormat="1" applyFont="1"/>
    <xf numFmtId="164" fontId="3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65" fontId="13" fillId="0" borderId="0" xfId="1" applyNumberFormat="1" applyFont="1" applyFill="1" applyBorder="1"/>
    <xf numFmtId="8" fontId="2" fillId="2" borderId="0" xfId="0" applyNumberFormat="1" applyFont="1" applyFill="1" applyBorder="1" applyAlignment="1"/>
    <xf numFmtId="0" fontId="6" fillId="0" borderId="8" xfId="0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5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43" fontId="5" fillId="3" borderId="0" xfId="0" applyNumberFormat="1" applyFont="1" applyFill="1" applyBorder="1"/>
    <xf numFmtId="44" fontId="7" fillId="3" borderId="0" xfId="0" applyNumberFormat="1" applyFont="1" applyFill="1" applyBorder="1"/>
    <xf numFmtId="43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horizontal="right"/>
    </xf>
    <xf numFmtId="0" fontId="5" fillId="3" borderId="9" xfId="0" applyFont="1" applyFill="1" applyBorder="1" applyAlignment="1"/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right"/>
    </xf>
    <xf numFmtId="49" fontId="10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44" fontId="7" fillId="4" borderId="0" xfId="0" applyNumberFormat="1" applyFont="1" applyFill="1" applyBorder="1"/>
    <xf numFmtId="43" fontId="5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49" fontId="5" fillId="4" borderId="0" xfId="0" applyNumberFormat="1" applyFont="1" applyFill="1" applyBorder="1" applyAlignment="1">
      <alignment horizontal="right"/>
    </xf>
    <xf numFmtId="0" fontId="14" fillId="4" borderId="9" xfId="0" applyFont="1" applyFill="1" applyBorder="1" applyAlignment="1"/>
    <xf numFmtId="0" fontId="9" fillId="3" borderId="8" xfId="0" applyFont="1" applyFill="1" applyBorder="1" applyAlignment="1">
      <alignment horizontal="left"/>
    </xf>
    <xf numFmtId="44" fontId="9" fillId="0" borderId="0" xfId="0" applyNumberFormat="1" applyFont="1" applyFill="1" applyBorder="1"/>
    <xf numFmtId="0" fontId="10" fillId="0" borderId="8" xfId="0" applyFont="1" applyFill="1" applyBorder="1" applyAlignment="1">
      <alignment horizontal="left"/>
    </xf>
    <xf numFmtId="0" fontId="14" fillId="0" borderId="9" xfId="0" applyFont="1" applyFill="1" applyBorder="1" applyAlignment="1"/>
    <xf numFmtId="0" fontId="15" fillId="0" borderId="9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43" fontId="5" fillId="0" borderId="0" xfId="0" applyNumberFormat="1" applyFont="1" applyFill="1"/>
    <xf numFmtId="49" fontId="10" fillId="0" borderId="9" xfId="0" applyNumberFormat="1" applyFont="1" applyFill="1" applyBorder="1" applyAlignment="1"/>
    <xf numFmtId="0" fontId="0" fillId="0" borderId="0" xfId="0" applyFill="1" applyAlignment="1">
      <alignment horizontal="left" vertical="center"/>
    </xf>
    <xf numFmtId="8" fontId="5" fillId="3" borderId="0" xfId="0" applyNumberFormat="1" applyFont="1" applyFill="1" applyBorder="1"/>
    <xf numFmtId="49" fontId="5" fillId="3" borderId="0" xfId="0" applyNumberFormat="1" applyFont="1" applyFill="1" applyBorder="1" applyAlignment="1">
      <alignment horizontal="right" wrapText="1"/>
    </xf>
    <xf numFmtId="43" fontId="10" fillId="3" borderId="0" xfId="0" applyNumberFormat="1" applyFont="1" applyFill="1" applyBorder="1"/>
    <xf numFmtId="0" fontId="10" fillId="3" borderId="9" xfId="0" applyFont="1" applyFill="1" applyBorder="1" applyAlignment="1">
      <alignment wrapText="1"/>
    </xf>
    <xf numFmtId="44" fontId="9" fillId="3" borderId="0" xfId="0" applyNumberFormat="1" applyFont="1" applyFill="1" applyBorder="1"/>
    <xf numFmtId="43" fontId="10" fillId="3" borderId="0" xfId="0" applyNumberFormat="1" applyFont="1" applyFill="1" applyBorder="1" applyAlignment="1">
      <alignment horizontal="right"/>
    </xf>
    <xf numFmtId="8" fontId="5" fillId="0" borderId="0" xfId="0" applyNumberFormat="1" applyFont="1" applyFill="1" applyBorder="1"/>
    <xf numFmtId="164" fontId="8" fillId="0" borderId="0" xfId="0" applyNumberFormat="1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V78"/>
  <sheetViews>
    <sheetView tabSelected="1" zoomScale="80" zoomScaleNormal="8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6.85546875" bestFit="1" customWidth="1"/>
    <col min="2" max="2" width="28.140625" bestFit="1" customWidth="1"/>
    <col min="3" max="3" width="82.28515625" bestFit="1" customWidth="1"/>
    <col min="4" max="4" width="16.5703125" bestFit="1" customWidth="1"/>
    <col min="5" max="5" width="29" bestFit="1" customWidth="1"/>
    <col min="6" max="6" width="18.85546875" bestFit="1" customWidth="1"/>
    <col min="7" max="7" width="15.28515625" customWidth="1"/>
    <col min="8" max="8" width="41.5703125" customWidth="1"/>
    <col min="9" max="9" width="74.42578125" bestFit="1" customWidth="1"/>
    <col min="10" max="10" width="10.140625" bestFit="1" customWidth="1"/>
  </cols>
  <sheetData>
    <row r="1" spans="1:256" s="9" customFormat="1" ht="15.75" x14ac:dyDescent="0.25">
      <c r="A1" s="1" t="s">
        <v>0</v>
      </c>
      <c r="B1" s="2">
        <f>78968+3192.52+6318.62+178</f>
        <v>88657.14</v>
      </c>
      <c r="C1" s="1" t="s">
        <v>1</v>
      </c>
      <c r="D1" s="3"/>
      <c r="E1" s="4"/>
      <c r="F1" s="5"/>
      <c r="G1" s="6"/>
      <c r="H1" s="7"/>
      <c r="I1" s="8"/>
    </row>
    <row r="2" spans="1:256" s="9" customFormat="1" ht="16.5" thickBot="1" x14ac:dyDescent="0.3">
      <c r="A2" s="10"/>
      <c r="B2" s="11">
        <f>E5+E21+E37+E56</f>
        <v>86656.5</v>
      </c>
      <c r="C2" s="10"/>
      <c r="D2" s="12"/>
      <c r="E2" s="13"/>
      <c r="F2" s="14"/>
      <c r="G2" s="15"/>
      <c r="H2" s="16"/>
      <c r="I2" s="17"/>
    </row>
    <row r="3" spans="1:256" s="26" customFormat="1" ht="26.65" customHeight="1" thickBot="1" x14ac:dyDescent="0.3">
      <c r="A3" s="18" t="s">
        <v>2</v>
      </c>
      <c r="B3" s="19" t="s">
        <v>3</v>
      </c>
      <c r="C3" s="19" t="s">
        <v>4</v>
      </c>
      <c r="D3" s="20" t="s">
        <v>5</v>
      </c>
      <c r="E3" s="21" t="s">
        <v>6</v>
      </c>
      <c r="F3" s="20" t="s">
        <v>7</v>
      </c>
      <c r="G3" s="22" t="s">
        <v>8</v>
      </c>
      <c r="H3" s="23" t="s">
        <v>9</v>
      </c>
      <c r="I3" s="24" t="s">
        <v>10</v>
      </c>
      <c r="J3" s="25"/>
    </row>
    <row r="4" spans="1:256" s="9" customFormat="1" ht="15.75" x14ac:dyDescent="0.25">
      <c r="A4" s="27"/>
      <c r="B4" s="28"/>
      <c r="C4" s="28"/>
      <c r="D4" s="29"/>
      <c r="E4" s="30"/>
      <c r="F4" s="31"/>
      <c r="G4" s="32"/>
      <c r="H4" s="33"/>
      <c r="I4" s="34"/>
    </row>
    <row r="5" spans="1:256" s="44" customFormat="1" x14ac:dyDescent="0.25">
      <c r="A5" s="35" t="s">
        <v>11</v>
      </c>
      <c r="B5" s="36">
        <v>30061520</v>
      </c>
      <c r="C5" s="37"/>
      <c r="D5" s="38"/>
      <c r="E5" s="39">
        <f>52272+178+21706.5</f>
        <v>74156.5</v>
      </c>
      <c r="F5" s="40"/>
      <c r="G5" s="41"/>
      <c r="H5" s="42"/>
      <c r="I5" s="43"/>
    </row>
    <row r="6" spans="1:256" s="44" customFormat="1" x14ac:dyDescent="0.25">
      <c r="A6" s="35"/>
      <c r="B6" s="36"/>
      <c r="C6" s="37"/>
      <c r="D6" s="38"/>
      <c r="E6" s="39"/>
      <c r="F6" s="40"/>
      <c r="G6" s="41"/>
      <c r="H6" s="42"/>
      <c r="I6" s="43"/>
    </row>
    <row r="7" spans="1:256" s="53" customFormat="1" x14ac:dyDescent="0.25">
      <c r="A7" s="45" t="s">
        <v>12</v>
      </c>
      <c r="B7" s="46" t="s">
        <v>17</v>
      </c>
      <c r="C7" s="47" t="s">
        <v>18</v>
      </c>
      <c r="D7" s="49"/>
      <c r="E7" s="161"/>
      <c r="F7" s="87">
        <v>16456.5</v>
      </c>
      <c r="G7" s="88"/>
      <c r="H7" s="51" t="s">
        <v>56</v>
      </c>
      <c r="I7" s="52" t="s">
        <v>57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</row>
    <row r="8" spans="1:256" s="53" customFormat="1" x14ac:dyDescent="0.25">
      <c r="A8" s="45" t="s">
        <v>81</v>
      </c>
      <c r="B8" s="46" t="s">
        <v>73</v>
      </c>
      <c r="C8" s="55" t="s">
        <v>87</v>
      </c>
      <c r="D8" s="57"/>
      <c r="E8" s="56"/>
      <c r="F8" s="54">
        <v>290</v>
      </c>
      <c r="G8" s="50">
        <v>104403</v>
      </c>
      <c r="H8" s="58"/>
      <c r="I8" s="60" t="s">
        <v>74</v>
      </c>
    </row>
    <row r="9" spans="1:256" s="53" customFormat="1" x14ac:dyDescent="0.25">
      <c r="A9" s="45" t="s">
        <v>30</v>
      </c>
      <c r="B9" s="46" t="s">
        <v>82</v>
      </c>
      <c r="C9" s="55" t="s">
        <v>84</v>
      </c>
      <c r="D9" s="57"/>
      <c r="E9" s="56"/>
      <c r="F9" s="54">
        <v>128.80000000000001</v>
      </c>
      <c r="G9" s="50">
        <v>104770</v>
      </c>
      <c r="H9" s="58"/>
      <c r="I9" s="60" t="s">
        <v>83</v>
      </c>
    </row>
    <row r="10" spans="1:256" s="53" customFormat="1" x14ac:dyDescent="0.25">
      <c r="A10" s="45" t="s">
        <v>30</v>
      </c>
      <c r="B10" s="46" t="s">
        <v>88</v>
      </c>
      <c r="C10" s="55" t="s">
        <v>89</v>
      </c>
      <c r="D10" s="175"/>
      <c r="E10" s="56"/>
      <c r="F10" s="54">
        <v>102</v>
      </c>
      <c r="G10" s="50"/>
      <c r="H10" s="58" t="s">
        <v>109</v>
      </c>
      <c r="I10" s="60" t="s">
        <v>90</v>
      </c>
    </row>
    <row r="11" spans="1:256" s="53" customFormat="1" x14ac:dyDescent="0.25">
      <c r="A11" s="45"/>
      <c r="B11" s="46"/>
      <c r="C11" s="55"/>
      <c r="D11" s="175"/>
      <c r="E11" s="56"/>
      <c r="F11" s="54">
        <v>500</v>
      </c>
      <c r="G11" s="50"/>
      <c r="H11" s="58"/>
      <c r="I11" s="60"/>
    </row>
    <row r="12" spans="1:256" s="53" customFormat="1" ht="30" x14ac:dyDescent="0.25">
      <c r="A12" s="160" t="s">
        <v>14</v>
      </c>
      <c r="B12" s="139" t="s">
        <v>15</v>
      </c>
      <c r="C12" s="150" t="s">
        <v>16</v>
      </c>
      <c r="D12" s="141">
        <v>4000</v>
      </c>
      <c r="E12" s="142"/>
      <c r="F12" s="143">
        <v>1000</v>
      </c>
      <c r="G12" s="144"/>
      <c r="H12" s="170" t="s">
        <v>94</v>
      </c>
      <c r="I12" s="165" t="s">
        <v>75</v>
      </c>
    </row>
    <row r="13" spans="1:256" s="53" customFormat="1" x14ac:dyDescent="0.25">
      <c r="A13" s="160" t="s">
        <v>30</v>
      </c>
      <c r="B13" s="139" t="s">
        <v>31</v>
      </c>
      <c r="C13" s="140" t="s">
        <v>32</v>
      </c>
      <c r="D13" s="141">
        <v>2051.29</v>
      </c>
      <c r="E13" s="142"/>
      <c r="F13" s="143"/>
      <c r="G13" s="144"/>
      <c r="H13" s="145"/>
      <c r="I13" s="146"/>
    </row>
    <row r="14" spans="1:256" s="53" customFormat="1" x14ac:dyDescent="0.25">
      <c r="A14" s="160" t="s">
        <v>30</v>
      </c>
      <c r="B14" s="139" t="s">
        <v>91</v>
      </c>
      <c r="C14" s="140" t="s">
        <v>92</v>
      </c>
      <c r="D14" s="169">
        <v>54.84</v>
      </c>
      <c r="E14" s="142"/>
      <c r="F14" s="143"/>
      <c r="G14" s="144">
        <v>104958</v>
      </c>
      <c r="H14" s="145"/>
      <c r="I14" s="146" t="s">
        <v>93</v>
      </c>
    </row>
    <row r="15" spans="1:256" s="44" customFormat="1" x14ac:dyDescent="0.25">
      <c r="A15" s="160" t="s">
        <v>30</v>
      </c>
      <c r="B15" s="139"/>
      <c r="C15" s="147" t="s">
        <v>106</v>
      </c>
      <c r="D15" s="171">
        <v>449.7</v>
      </c>
      <c r="E15" s="173"/>
      <c r="F15" s="174"/>
      <c r="G15" s="148">
        <v>105392</v>
      </c>
      <c r="H15" s="149"/>
      <c r="I15" s="172" t="s">
        <v>107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</row>
    <row r="16" spans="1:256" s="44" customFormat="1" x14ac:dyDescent="0.25">
      <c r="A16" s="63"/>
      <c r="B16" s="64"/>
      <c r="C16" s="65"/>
      <c r="D16" s="66"/>
      <c r="E16" s="56"/>
      <c r="F16" s="67"/>
      <c r="G16" s="68"/>
      <c r="H16" s="69"/>
      <c r="I16" s="70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</row>
    <row r="17" spans="1:256" s="44" customFormat="1" x14ac:dyDescent="0.25">
      <c r="A17" s="71"/>
      <c r="B17" s="72"/>
      <c r="C17" s="73" t="s">
        <v>19</v>
      </c>
      <c r="D17" s="38"/>
      <c r="E17" s="74"/>
      <c r="F17" s="40">
        <f>SUM(D7:D15)+SUM(F7:F15)</f>
        <v>25033.129999999997</v>
      </c>
      <c r="G17" s="50"/>
      <c r="H17" s="42"/>
      <c r="I17" s="52"/>
    </row>
    <row r="18" spans="1:256" s="44" customFormat="1" x14ac:dyDescent="0.25">
      <c r="A18" s="75"/>
      <c r="B18" s="37"/>
      <c r="C18" s="76" t="s">
        <v>20</v>
      </c>
      <c r="D18" s="38"/>
      <c r="E18" s="74"/>
      <c r="F18" s="40">
        <f>E5-F17</f>
        <v>49123.37</v>
      </c>
      <c r="G18" s="74"/>
      <c r="H18" s="42"/>
      <c r="I18" s="43"/>
    </row>
    <row r="19" spans="1:256" s="44" customFormat="1" ht="15.75" thickBot="1" x14ac:dyDescent="0.3">
      <c r="A19" s="75"/>
      <c r="B19" s="37"/>
      <c r="C19" s="76"/>
      <c r="D19" s="38"/>
      <c r="E19" s="74"/>
      <c r="F19" s="40"/>
      <c r="G19" s="74"/>
      <c r="H19" s="42"/>
      <c r="I19" s="43"/>
    </row>
    <row r="20" spans="1:256" s="44" customFormat="1" x14ac:dyDescent="0.25">
      <c r="A20" s="77"/>
      <c r="B20" s="78"/>
      <c r="C20" s="79"/>
      <c r="D20" s="80"/>
      <c r="E20" s="81"/>
      <c r="F20" s="82"/>
      <c r="G20" s="81"/>
      <c r="H20" s="33"/>
      <c r="I20" s="83"/>
    </row>
    <row r="21" spans="1:256" s="53" customFormat="1" x14ac:dyDescent="0.25">
      <c r="A21" s="84" t="s">
        <v>21</v>
      </c>
      <c r="B21" s="36">
        <v>70101710</v>
      </c>
      <c r="C21" s="85"/>
      <c r="D21" s="86"/>
      <c r="E21" s="39">
        <v>5000</v>
      </c>
      <c r="F21" s="54"/>
      <c r="G21" s="41"/>
      <c r="H21" s="42"/>
      <c r="I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</row>
    <row r="22" spans="1:256" s="53" customFormat="1" x14ac:dyDescent="0.25">
      <c r="A22" s="45" t="s">
        <v>35</v>
      </c>
      <c r="B22" s="46" t="s">
        <v>33</v>
      </c>
      <c r="C22" s="47" t="s">
        <v>34</v>
      </c>
      <c r="D22" s="166"/>
      <c r="E22" s="48"/>
      <c r="F22" s="87">
        <v>1700.32</v>
      </c>
      <c r="G22" s="88">
        <v>103516</v>
      </c>
      <c r="H22" s="51" t="s">
        <v>77</v>
      </c>
      <c r="I22" s="52" t="s">
        <v>36</v>
      </c>
    </row>
    <row r="23" spans="1:256" s="53" customFormat="1" x14ac:dyDescent="0.25">
      <c r="A23" s="45" t="s">
        <v>43</v>
      </c>
      <c r="B23" s="46" t="s">
        <v>44</v>
      </c>
      <c r="C23" s="47" t="s">
        <v>45</v>
      </c>
      <c r="D23" s="166"/>
      <c r="E23" s="48"/>
      <c r="F23" s="87">
        <v>175</v>
      </c>
      <c r="G23" s="88">
        <v>104065</v>
      </c>
      <c r="H23" s="50" t="s">
        <v>65</v>
      </c>
      <c r="I23" s="167" t="s">
        <v>47</v>
      </c>
    </row>
    <row r="24" spans="1:256" s="53" customFormat="1" x14ac:dyDescent="0.25">
      <c r="A24" s="45" t="s">
        <v>43</v>
      </c>
      <c r="B24" s="46" t="s">
        <v>44</v>
      </c>
      <c r="C24" s="47" t="s">
        <v>46</v>
      </c>
      <c r="D24" s="166"/>
      <c r="F24" s="87">
        <v>175</v>
      </c>
      <c r="G24" s="88">
        <v>104142</v>
      </c>
      <c r="H24" s="51" t="s">
        <v>64</v>
      </c>
      <c r="I24" s="167" t="s">
        <v>47</v>
      </c>
    </row>
    <row r="25" spans="1:256" s="53" customFormat="1" x14ac:dyDescent="0.25">
      <c r="A25" s="45" t="s">
        <v>100</v>
      </c>
      <c r="B25" s="46" t="s">
        <v>101</v>
      </c>
      <c r="C25" s="47" t="s">
        <v>102</v>
      </c>
      <c r="D25" s="48"/>
      <c r="F25" s="48">
        <v>25</v>
      </c>
      <c r="G25" s="88"/>
      <c r="H25" s="51" t="s">
        <v>108</v>
      </c>
      <c r="I25" s="52" t="s">
        <v>103</v>
      </c>
    </row>
    <row r="26" spans="1:256" s="53" customFormat="1" x14ac:dyDescent="0.25">
      <c r="A26" s="45"/>
      <c r="B26" s="46"/>
      <c r="C26" s="47"/>
      <c r="D26" s="48"/>
      <c r="F26" s="48"/>
      <c r="G26" s="88"/>
      <c r="H26" s="51"/>
      <c r="I26" s="52"/>
    </row>
    <row r="27" spans="1:256" s="53" customFormat="1" x14ac:dyDescent="0.25">
      <c r="A27" s="45"/>
      <c r="B27" s="46"/>
      <c r="C27" s="47"/>
      <c r="D27" s="48"/>
      <c r="F27" s="87"/>
      <c r="G27" s="88"/>
      <c r="H27" s="51"/>
      <c r="I27" s="52"/>
    </row>
    <row r="28" spans="1:256" s="53" customFormat="1" x14ac:dyDescent="0.25">
      <c r="A28" s="45"/>
      <c r="B28" s="46"/>
      <c r="C28" s="47"/>
      <c r="D28" s="38"/>
      <c r="F28" s="87"/>
      <c r="G28" s="88"/>
      <c r="H28" s="51"/>
      <c r="I28" s="52"/>
    </row>
    <row r="29" spans="1:256" s="53" customFormat="1" x14ac:dyDescent="0.25">
      <c r="A29" s="45"/>
      <c r="B29" s="46"/>
      <c r="C29" s="47"/>
      <c r="D29" s="38"/>
      <c r="F29" s="87"/>
      <c r="G29" s="88"/>
      <c r="H29" s="51"/>
      <c r="I29" s="52"/>
    </row>
    <row r="30" spans="1:256" s="53" customFormat="1" x14ac:dyDescent="0.25">
      <c r="A30" s="45"/>
      <c r="B30" s="46"/>
      <c r="C30" s="47"/>
      <c r="D30" s="48"/>
      <c r="F30" s="87"/>
      <c r="G30" s="88"/>
      <c r="H30" s="51"/>
      <c r="I30" s="52"/>
    </row>
    <row r="31" spans="1:256" s="44" customFormat="1" x14ac:dyDescent="0.25">
      <c r="A31" s="45"/>
      <c r="B31" s="46"/>
      <c r="C31" s="47"/>
      <c r="D31" s="48"/>
      <c r="E31" s="53"/>
      <c r="F31" s="87"/>
      <c r="G31" s="88"/>
      <c r="H31" s="51"/>
      <c r="I31" s="52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</row>
    <row r="32" spans="1:256" s="44" customFormat="1" x14ac:dyDescent="0.25">
      <c r="A32" s="177"/>
      <c r="B32" s="178"/>
      <c r="C32" s="73" t="s">
        <v>19</v>
      </c>
      <c r="D32" s="38"/>
      <c r="E32" s="89"/>
      <c r="F32" s="90">
        <f>SUM(D22:D30)+SUM(F22:F30)</f>
        <v>2075.3199999999997</v>
      </c>
      <c r="G32" s="91"/>
      <c r="H32" s="42"/>
      <c r="I32" s="43"/>
    </row>
    <row r="33" spans="1:256" s="44" customFormat="1" x14ac:dyDescent="0.25">
      <c r="A33" s="92"/>
      <c r="B33" s="72"/>
      <c r="C33" s="76" t="s">
        <v>20</v>
      </c>
      <c r="D33" s="38"/>
      <c r="E33" s="74"/>
      <c r="F33" s="90">
        <f>E21-F32</f>
        <v>2924.6800000000003</v>
      </c>
      <c r="G33" s="41"/>
      <c r="H33" s="42"/>
      <c r="I33" s="93"/>
    </row>
    <row r="34" spans="1:256" s="44" customFormat="1" x14ac:dyDescent="0.25">
      <c r="A34" s="92"/>
      <c r="B34" s="72"/>
      <c r="C34" s="76"/>
      <c r="D34" s="38"/>
      <c r="E34" s="74"/>
      <c r="F34" s="90"/>
      <c r="G34" s="41"/>
      <c r="H34" s="42"/>
      <c r="I34" s="93"/>
    </row>
    <row r="35" spans="1:256" s="44" customFormat="1" ht="15.75" thickBot="1" x14ac:dyDescent="0.3">
      <c r="A35" s="94"/>
      <c r="B35" s="95"/>
      <c r="C35" s="96"/>
      <c r="D35" s="97"/>
      <c r="E35" s="98"/>
      <c r="F35" s="99"/>
      <c r="G35" s="100"/>
      <c r="H35" s="101"/>
      <c r="I35" s="102"/>
    </row>
    <row r="36" spans="1:256" s="44" customFormat="1" ht="14.25" x14ac:dyDescent="0.2">
      <c r="A36" s="92"/>
      <c r="B36" s="72"/>
      <c r="C36" s="72"/>
      <c r="D36" s="38"/>
      <c r="E36" s="103"/>
      <c r="F36" s="38"/>
      <c r="G36" s="41"/>
      <c r="H36" s="42"/>
      <c r="I36" s="43"/>
    </row>
    <row r="37" spans="1:256" s="53" customFormat="1" x14ac:dyDescent="0.25">
      <c r="A37" s="84" t="s">
        <v>22</v>
      </c>
      <c r="B37" s="36">
        <v>77050970</v>
      </c>
      <c r="C37" s="73"/>
      <c r="D37" s="38"/>
      <c r="E37" s="39">
        <f>5000</f>
        <v>5000</v>
      </c>
      <c r="F37" s="104"/>
      <c r="G37" s="41"/>
      <c r="H37" s="42"/>
      <c r="I37" s="93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</row>
    <row r="38" spans="1:256" s="53" customFormat="1" x14ac:dyDescent="0.25">
      <c r="A38" s="45" t="s">
        <v>55</v>
      </c>
      <c r="B38" s="46" t="s">
        <v>53</v>
      </c>
      <c r="C38" s="47" t="s">
        <v>104</v>
      </c>
      <c r="D38" s="166"/>
      <c r="E38" s="48"/>
      <c r="F38" s="87">
        <v>634.98</v>
      </c>
      <c r="G38" s="88" t="s">
        <v>54</v>
      </c>
      <c r="H38" s="51" t="s">
        <v>76</v>
      </c>
      <c r="I38" s="52" t="s">
        <v>36</v>
      </c>
    </row>
    <row r="39" spans="1:256" s="53" customFormat="1" x14ac:dyDescent="0.25">
      <c r="A39" s="45" t="s">
        <v>55</v>
      </c>
      <c r="B39" s="46" t="s">
        <v>53</v>
      </c>
      <c r="C39" s="106" t="s">
        <v>105</v>
      </c>
      <c r="E39" s="107"/>
      <c r="F39" s="57">
        <v>9.2799999999999994</v>
      </c>
      <c r="G39" s="51" t="s">
        <v>54</v>
      </c>
      <c r="H39" s="58" t="s">
        <v>63</v>
      </c>
      <c r="I39" s="60" t="s">
        <v>62</v>
      </c>
    </row>
    <row r="40" spans="1:256" s="53" customFormat="1" x14ac:dyDescent="0.25">
      <c r="A40" s="45" t="s">
        <v>80</v>
      </c>
      <c r="B40" s="106" t="s">
        <v>71</v>
      </c>
      <c r="C40" s="106" t="s">
        <v>86</v>
      </c>
      <c r="E40" s="107"/>
      <c r="F40" s="57">
        <v>864.99</v>
      </c>
      <c r="G40" s="51" t="s">
        <v>72</v>
      </c>
      <c r="H40" s="58"/>
      <c r="I40" s="60" t="s">
        <v>85</v>
      </c>
    </row>
    <row r="41" spans="1:256" s="53" customFormat="1" x14ac:dyDescent="0.25">
      <c r="A41" s="105"/>
      <c r="B41" s="106"/>
      <c r="C41" s="106"/>
      <c r="E41" s="107"/>
      <c r="F41" s="57"/>
      <c r="G41" s="51"/>
      <c r="H41" s="58"/>
      <c r="I41" s="60"/>
    </row>
    <row r="42" spans="1:256" s="53" customFormat="1" x14ac:dyDescent="0.25">
      <c r="A42" s="105"/>
      <c r="B42" s="106"/>
      <c r="C42" s="106"/>
      <c r="E42" s="107"/>
      <c r="F42" s="57"/>
      <c r="G42" s="51"/>
      <c r="H42" s="58"/>
      <c r="I42" s="60"/>
    </row>
    <row r="43" spans="1:256" s="53" customFormat="1" x14ac:dyDescent="0.25">
      <c r="A43" s="105"/>
      <c r="B43" s="106"/>
      <c r="C43" s="106"/>
      <c r="E43" s="107"/>
      <c r="F43" s="57"/>
      <c r="G43" s="51"/>
      <c r="H43" s="58"/>
      <c r="I43" s="60"/>
    </row>
    <row r="44" spans="1:256" s="53" customFormat="1" x14ac:dyDescent="0.25">
      <c r="A44" s="105"/>
      <c r="B44" s="106"/>
      <c r="C44" s="106"/>
      <c r="E44" s="107"/>
      <c r="F44" s="57"/>
      <c r="G44" s="51"/>
      <c r="H44" s="58"/>
      <c r="I44" s="60"/>
    </row>
    <row r="45" spans="1:256" s="53" customFormat="1" x14ac:dyDescent="0.25">
      <c r="A45" s="105"/>
      <c r="B45" s="106"/>
      <c r="C45" s="106"/>
      <c r="E45" s="107"/>
      <c r="F45" s="57"/>
      <c r="G45" s="51"/>
      <c r="H45" s="58"/>
      <c r="I45" s="60"/>
    </row>
    <row r="46" spans="1:256" s="53" customFormat="1" x14ac:dyDescent="0.25">
      <c r="A46" s="105"/>
      <c r="B46" s="106"/>
      <c r="C46" s="106"/>
      <c r="E46" s="107"/>
      <c r="F46" s="57"/>
      <c r="G46" s="51"/>
      <c r="H46" s="58"/>
      <c r="I46" s="60"/>
    </row>
    <row r="47" spans="1:256" s="53" customFormat="1" x14ac:dyDescent="0.25">
      <c r="A47" s="105"/>
      <c r="B47" s="108"/>
      <c r="C47" s="108"/>
      <c r="E47" s="109"/>
      <c r="F47" s="49"/>
      <c r="G47" s="51"/>
      <c r="H47" s="58"/>
      <c r="I47" s="59"/>
    </row>
    <row r="48" spans="1:256" s="53" customFormat="1" x14ac:dyDescent="0.25">
      <c r="A48" s="105"/>
      <c r="B48" s="106"/>
      <c r="C48" s="106"/>
      <c r="E48" s="107"/>
      <c r="F48" s="57"/>
      <c r="G48" s="51"/>
      <c r="H48" s="58"/>
      <c r="I48" s="59"/>
    </row>
    <row r="49" spans="1:256" s="53" customFormat="1" x14ac:dyDescent="0.25">
      <c r="A49" s="105"/>
      <c r="B49" s="108"/>
      <c r="C49" s="108"/>
      <c r="E49" s="109"/>
      <c r="F49" s="49"/>
      <c r="G49" s="51"/>
      <c r="H49" s="58"/>
      <c r="I49" s="60"/>
    </row>
    <row r="50" spans="1:256" s="44" customFormat="1" x14ac:dyDescent="0.25">
      <c r="A50" s="105"/>
      <c r="B50" s="106"/>
      <c r="C50" s="106"/>
      <c r="D50" s="57"/>
      <c r="E50" s="107"/>
      <c r="F50" s="49"/>
      <c r="G50" s="51"/>
      <c r="H50" s="58"/>
      <c r="I50" s="60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</row>
    <row r="51" spans="1:256" s="44" customFormat="1" x14ac:dyDescent="0.25">
      <c r="A51" s="110"/>
      <c r="B51" s="72"/>
      <c r="C51" s="73" t="s">
        <v>19</v>
      </c>
      <c r="D51" s="38"/>
      <c r="E51" s="74"/>
      <c r="F51" s="90">
        <f>SUM(D38:D49)+SUM(F38:F49)</f>
        <v>1509.25</v>
      </c>
      <c r="G51" s="91"/>
      <c r="H51" s="42"/>
      <c r="I51" s="43"/>
    </row>
    <row r="52" spans="1:256" s="44" customFormat="1" x14ac:dyDescent="0.25">
      <c r="A52" s="110"/>
      <c r="B52" s="72"/>
      <c r="C52" s="76" t="s">
        <v>20</v>
      </c>
      <c r="D52" s="38"/>
      <c r="E52" s="74"/>
      <c r="F52" s="90">
        <f>E37-F51</f>
        <v>3490.75</v>
      </c>
      <c r="G52" s="74"/>
      <c r="H52" s="42"/>
      <c r="I52" s="93"/>
    </row>
    <row r="53" spans="1:256" s="72" customFormat="1" x14ac:dyDescent="0.25">
      <c r="A53" s="110"/>
      <c r="C53" s="73"/>
      <c r="D53" s="104"/>
      <c r="E53" s="89"/>
      <c r="F53" s="90"/>
      <c r="G53" s="111"/>
      <c r="H53" s="42"/>
      <c r="I53" s="43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</row>
    <row r="54" spans="1:256" s="44" customFormat="1" ht="15.75" thickBot="1" x14ac:dyDescent="0.3">
      <c r="A54" s="179"/>
      <c r="B54" s="179"/>
      <c r="C54" s="95"/>
      <c r="D54" s="97"/>
      <c r="E54" s="98"/>
      <c r="F54" s="112"/>
      <c r="G54" s="100"/>
      <c r="H54" s="101"/>
      <c r="I54" s="113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44" customFormat="1" ht="14.25" x14ac:dyDescent="0.2">
      <c r="A55" s="92"/>
      <c r="B55" s="72"/>
      <c r="C55" s="72"/>
      <c r="D55" s="38"/>
      <c r="E55" s="103"/>
      <c r="F55" s="38"/>
      <c r="G55" s="41"/>
      <c r="H55" s="42"/>
      <c r="I55" s="43"/>
    </row>
    <row r="56" spans="1:256" s="44" customFormat="1" x14ac:dyDescent="0.25">
      <c r="A56" s="84" t="s">
        <v>13</v>
      </c>
      <c r="B56" s="36">
        <v>62124590</v>
      </c>
      <c r="C56" s="73"/>
      <c r="D56" s="38"/>
      <c r="E56" s="39">
        <v>2500</v>
      </c>
      <c r="F56" s="104"/>
      <c r="G56" s="41"/>
      <c r="H56" s="42"/>
      <c r="I56" s="93"/>
      <c r="J56" s="53"/>
    </row>
    <row r="57" spans="1:256" s="53" customFormat="1" x14ac:dyDescent="0.25">
      <c r="A57" s="45"/>
      <c r="B57" s="46"/>
      <c r="C57" s="46"/>
      <c r="D57" s="49"/>
      <c r="E57" s="48"/>
      <c r="F57" s="49"/>
      <c r="G57" s="50"/>
      <c r="H57" s="51"/>
      <c r="I57" s="52"/>
    </row>
    <row r="58" spans="1:256" s="53" customFormat="1" x14ac:dyDescent="0.25">
      <c r="A58" s="45" t="s">
        <v>96</v>
      </c>
      <c r="B58" s="46" t="s">
        <v>95</v>
      </c>
      <c r="C58" s="46" t="s">
        <v>97</v>
      </c>
      <c r="D58" s="49"/>
      <c r="E58" s="48"/>
      <c r="F58" s="49">
        <v>200</v>
      </c>
      <c r="G58" s="50">
        <v>104924</v>
      </c>
      <c r="H58" s="51" t="s">
        <v>99</v>
      </c>
      <c r="I58" s="52" t="s">
        <v>98</v>
      </c>
    </row>
    <row r="59" spans="1:256" s="53" customFormat="1" x14ac:dyDescent="0.25">
      <c r="A59" s="45"/>
      <c r="B59" s="46"/>
      <c r="C59" s="46"/>
      <c r="D59" s="49"/>
      <c r="E59" s="48"/>
      <c r="F59" s="49"/>
      <c r="G59" s="50"/>
      <c r="H59" s="51"/>
      <c r="I59" s="52"/>
    </row>
    <row r="60" spans="1:256" s="53" customFormat="1" x14ac:dyDescent="0.25">
      <c r="A60" s="45"/>
      <c r="B60" s="46"/>
      <c r="C60" s="46"/>
      <c r="D60" s="49"/>
      <c r="E60" s="48"/>
      <c r="F60" s="49"/>
      <c r="G60" s="50"/>
      <c r="H60" s="114"/>
      <c r="I60" s="52"/>
    </row>
    <row r="61" spans="1:256" s="53" customFormat="1" x14ac:dyDescent="0.25">
      <c r="A61" s="45"/>
      <c r="B61" s="46"/>
      <c r="C61" s="46"/>
      <c r="D61" s="49"/>
      <c r="E61" s="48"/>
      <c r="F61" s="49"/>
      <c r="G61" s="50"/>
      <c r="H61" s="51"/>
      <c r="I61" s="52"/>
    </row>
    <row r="62" spans="1:256" s="53" customFormat="1" x14ac:dyDescent="0.25">
      <c r="A62" s="45"/>
      <c r="B62" s="46"/>
      <c r="C62" s="46"/>
      <c r="D62" s="49"/>
      <c r="E62" s="48"/>
      <c r="F62" s="49"/>
      <c r="G62" s="50"/>
      <c r="H62" s="51"/>
      <c r="I62" s="52"/>
    </row>
    <row r="63" spans="1:256" s="44" customFormat="1" x14ac:dyDescent="0.25">
      <c r="A63" s="45"/>
      <c r="B63" s="46"/>
      <c r="C63" s="46"/>
      <c r="D63" s="49"/>
      <c r="E63" s="48"/>
      <c r="F63" s="49"/>
      <c r="G63" s="50"/>
      <c r="H63" s="51"/>
      <c r="I63" s="52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</row>
    <row r="64" spans="1:256" s="44" customFormat="1" x14ac:dyDescent="0.25">
      <c r="A64" s="110"/>
      <c r="B64" s="72"/>
      <c r="C64" s="73" t="s">
        <v>19</v>
      </c>
      <c r="D64" s="38"/>
      <c r="E64" s="74"/>
      <c r="F64" s="90">
        <f>SUM(F57:F61)+SUM(D57:D61)</f>
        <v>200</v>
      </c>
      <c r="G64" s="91"/>
      <c r="H64" s="42"/>
      <c r="I64" s="43"/>
    </row>
    <row r="65" spans="1:256" s="44" customFormat="1" x14ac:dyDescent="0.25">
      <c r="A65" s="110"/>
      <c r="B65" s="72"/>
      <c r="C65" s="76" t="s">
        <v>20</v>
      </c>
      <c r="D65" s="38"/>
      <c r="E65" s="74"/>
      <c r="F65" s="90">
        <f>E56-F64</f>
        <v>2300</v>
      </c>
      <c r="G65" s="74"/>
      <c r="H65" s="42"/>
      <c r="I65" s="93"/>
    </row>
    <row r="66" spans="1:256" s="72" customFormat="1" x14ac:dyDescent="0.25">
      <c r="A66" s="110"/>
      <c r="C66" s="73"/>
      <c r="D66" s="104"/>
      <c r="E66" s="89"/>
      <c r="F66" s="90"/>
      <c r="G66" s="111"/>
      <c r="H66" s="42"/>
      <c r="I66" s="43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</row>
    <row r="67" spans="1:256" s="72" customFormat="1" ht="15.75" thickBot="1" x14ac:dyDescent="0.3">
      <c r="A67" s="179"/>
      <c r="B67" s="179"/>
      <c r="C67" s="95"/>
      <c r="D67" s="97"/>
      <c r="E67" s="98"/>
      <c r="F67" s="112"/>
      <c r="G67" s="100"/>
      <c r="H67" s="101"/>
      <c r="I67" s="113"/>
    </row>
    <row r="68" spans="1:256" s="44" customFormat="1" x14ac:dyDescent="0.25">
      <c r="A68" s="180"/>
      <c r="B68" s="180"/>
      <c r="C68" s="72"/>
      <c r="D68" s="38"/>
      <c r="E68" s="74"/>
      <c r="F68" s="111"/>
      <c r="G68" s="41"/>
      <c r="H68" s="42"/>
      <c r="I68" s="115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</row>
    <row r="69" spans="1:256" s="72" customFormat="1" x14ac:dyDescent="0.25">
      <c r="A69" s="110"/>
      <c r="C69" s="44"/>
      <c r="D69" s="116"/>
      <c r="E69" s="117"/>
      <c r="F69" s="118"/>
      <c r="G69" s="41"/>
      <c r="H69" s="42"/>
      <c r="I69" s="119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</row>
    <row r="70" spans="1:256" s="44" customFormat="1" x14ac:dyDescent="0.25">
      <c r="A70" s="73"/>
      <c r="B70" s="72"/>
      <c r="C70" s="181" t="s">
        <v>23</v>
      </c>
      <c r="D70" s="181"/>
      <c r="E70" s="181"/>
      <c r="F70" s="90">
        <f>SUM(F7:F13)+SUM(F22:F30)+SUM(F38:F49)+SUM(F58:F61)</f>
        <v>22261.87</v>
      </c>
      <c r="G70" s="111"/>
      <c r="H70" s="42"/>
      <c r="I70" s="115">
        <f>F70-G70</f>
        <v>22261.87</v>
      </c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  <c r="IU70" s="72"/>
      <c r="IV70" s="72"/>
    </row>
    <row r="71" spans="1:256" s="44" customFormat="1" ht="14.25" x14ac:dyDescent="0.2">
      <c r="D71" s="116"/>
      <c r="E71" s="117"/>
      <c r="F71" s="118"/>
      <c r="G71" s="111"/>
      <c r="I71" s="120"/>
    </row>
    <row r="72" spans="1:256" s="44" customFormat="1" x14ac:dyDescent="0.25">
      <c r="C72" s="182" t="s">
        <v>24</v>
      </c>
      <c r="D72" s="182"/>
      <c r="E72" s="182"/>
      <c r="F72" s="121"/>
      <c r="G72" s="122"/>
      <c r="H72" s="131"/>
      <c r="I72" s="120"/>
    </row>
    <row r="73" spans="1:256" s="44" customFormat="1" x14ac:dyDescent="0.25">
      <c r="C73" s="123"/>
      <c r="D73" s="121"/>
      <c r="E73" s="123"/>
      <c r="F73" s="121"/>
      <c r="G73" s="122"/>
      <c r="I73" s="120"/>
    </row>
    <row r="74" spans="1:256" s="44" customFormat="1" x14ac:dyDescent="0.25">
      <c r="C74" s="123"/>
      <c r="D74" s="121"/>
      <c r="E74" s="123" t="s">
        <v>25</v>
      </c>
      <c r="F74" s="121"/>
      <c r="G74" s="121"/>
      <c r="I74" s="120"/>
    </row>
    <row r="75" spans="1:256" s="44" customFormat="1" x14ac:dyDescent="0.25">
      <c r="C75" s="123"/>
      <c r="D75" s="121"/>
      <c r="E75" s="123"/>
      <c r="F75" s="121"/>
      <c r="G75" s="122"/>
      <c r="I75" s="120"/>
    </row>
    <row r="76" spans="1:256" s="9" customFormat="1" ht="15.75" x14ac:dyDescent="0.25">
      <c r="A76" s="44"/>
      <c r="B76" s="44"/>
      <c r="C76" s="176" t="s">
        <v>26</v>
      </c>
      <c r="D76" s="176"/>
      <c r="E76" s="176"/>
      <c r="F76" s="121">
        <f>B1+F72</f>
        <v>88657.14</v>
      </c>
      <c r="G76" s="121"/>
      <c r="H76" s="121"/>
      <c r="I76" s="124">
        <f>H76-88658</f>
        <v>-88658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</row>
    <row r="77" spans="1:256" s="9" customFormat="1" x14ac:dyDescent="0.2">
      <c r="D77" s="125"/>
      <c r="E77" s="126"/>
      <c r="F77" s="127"/>
      <c r="G77" s="126"/>
      <c r="H77" s="128"/>
      <c r="I77" s="129"/>
    </row>
    <row r="78" spans="1:256" ht="15.75" x14ac:dyDescent="0.25">
      <c r="A78" s="9"/>
      <c r="B78" s="9"/>
      <c r="C78" s="9"/>
      <c r="D78" s="125"/>
      <c r="E78" s="126"/>
      <c r="F78" s="127"/>
      <c r="G78" s="130"/>
      <c r="H78" s="128"/>
      <c r="I78" s="12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</sheetData>
  <mergeCells count="7">
    <mergeCell ref="C76:E76"/>
    <mergeCell ref="A32:B32"/>
    <mergeCell ref="A54:B54"/>
    <mergeCell ref="A67:B67"/>
    <mergeCell ref="A68:B68"/>
    <mergeCell ref="C70:E70"/>
    <mergeCell ref="C72:E7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24"/>
  <sheetViews>
    <sheetView workbookViewId="0">
      <selection activeCell="F13" sqref="F13"/>
    </sheetView>
  </sheetViews>
  <sheetFormatPr defaultRowHeight="15" x14ac:dyDescent="0.25"/>
  <cols>
    <col min="1" max="1" width="19.7109375" customWidth="1"/>
    <col min="2" max="2" width="13.42578125" customWidth="1"/>
    <col min="3" max="3" width="60.7109375" customWidth="1"/>
    <col min="4" max="4" width="16" bestFit="1" customWidth="1"/>
    <col min="5" max="5" width="12.7109375" bestFit="1" customWidth="1"/>
    <col min="6" max="6" width="18.28515625" bestFit="1" customWidth="1"/>
    <col min="7" max="7" width="11.85546875" bestFit="1" customWidth="1"/>
    <col min="8" max="8" width="15" bestFit="1" customWidth="1"/>
    <col min="9" max="9" width="66.140625" customWidth="1"/>
    <col min="10" max="10" width="16.140625" customWidth="1"/>
  </cols>
  <sheetData>
    <row r="1" spans="1:9" ht="15.75" x14ac:dyDescent="0.25">
      <c r="A1" s="1" t="s">
        <v>0</v>
      </c>
      <c r="B1" s="132"/>
      <c r="C1" s="1" t="s">
        <v>27</v>
      </c>
      <c r="D1" s="3"/>
      <c r="E1" s="4"/>
      <c r="F1" s="5"/>
      <c r="G1" s="6"/>
      <c r="H1" s="7"/>
      <c r="I1" s="8"/>
    </row>
    <row r="2" spans="1:9" ht="16.5" thickBot="1" x14ac:dyDescent="0.3">
      <c r="A2" s="10"/>
      <c r="B2" s="11"/>
      <c r="C2" s="10"/>
      <c r="D2" s="12"/>
      <c r="E2" s="13"/>
      <c r="F2" s="14"/>
      <c r="G2" s="15"/>
      <c r="H2" s="16"/>
      <c r="I2" s="17"/>
    </row>
    <row r="3" spans="1:9" ht="48" thickBot="1" x14ac:dyDescent="0.3">
      <c r="A3" s="18" t="s">
        <v>2</v>
      </c>
      <c r="B3" s="19" t="s">
        <v>3</v>
      </c>
      <c r="C3" s="19" t="s">
        <v>4</v>
      </c>
      <c r="D3" s="20" t="s">
        <v>5</v>
      </c>
      <c r="E3" s="21" t="s">
        <v>6</v>
      </c>
      <c r="F3" s="20" t="s">
        <v>7</v>
      </c>
      <c r="G3" s="20" t="s">
        <v>50</v>
      </c>
      <c r="H3" s="23" t="s">
        <v>49</v>
      </c>
      <c r="I3" s="24" t="s">
        <v>10</v>
      </c>
    </row>
    <row r="4" spans="1:9" ht="15.75" x14ac:dyDescent="0.25">
      <c r="A4" s="27"/>
      <c r="B4" s="28"/>
      <c r="C4" s="28"/>
      <c r="D4" s="29"/>
      <c r="E4" s="30"/>
      <c r="F4" s="31"/>
      <c r="G4" s="32"/>
      <c r="H4" s="33"/>
      <c r="I4" s="34"/>
    </row>
    <row r="5" spans="1:9" x14ac:dyDescent="0.25">
      <c r="A5" s="35" t="s">
        <v>28</v>
      </c>
      <c r="B5" s="36">
        <v>79718926</v>
      </c>
      <c r="C5" s="37"/>
      <c r="D5" s="38"/>
      <c r="E5" s="39">
        <v>54171.31</v>
      </c>
      <c r="F5" s="40"/>
      <c r="G5" s="41"/>
      <c r="H5" s="42"/>
      <c r="I5" s="43"/>
    </row>
    <row r="6" spans="1:9" s="61" customFormat="1" x14ac:dyDescent="0.25">
      <c r="A6" s="133"/>
      <c r="B6" s="46"/>
      <c r="C6" s="55"/>
      <c r="E6" s="134"/>
      <c r="F6" s="57"/>
      <c r="G6" s="50"/>
      <c r="H6" s="58"/>
      <c r="I6" s="52"/>
    </row>
    <row r="7" spans="1:9" s="61" customFormat="1" x14ac:dyDescent="0.25">
      <c r="A7" s="162" t="s">
        <v>37</v>
      </c>
      <c r="B7" s="46" t="s">
        <v>38</v>
      </c>
      <c r="C7" s="47" t="s">
        <v>39</v>
      </c>
      <c r="D7" s="106"/>
      <c r="E7" s="48"/>
      <c r="F7" s="49">
        <v>131.28</v>
      </c>
      <c r="G7" s="50" t="s">
        <v>42</v>
      </c>
      <c r="H7" s="51"/>
      <c r="I7" s="164" t="s">
        <v>41</v>
      </c>
    </row>
    <row r="8" spans="1:9" s="61" customFormat="1" ht="14.25" customHeight="1" x14ac:dyDescent="0.25">
      <c r="A8" s="162" t="s">
        <v>37</v>
      </c>
      <c r="B8" s="46" t="s">
        <v>38</v>
      </c>
      <c r="C8" s="47" t="s">
        <v>40</v>
      </c>
      <c r="D8" s="106"/>
      <c r="E8" s="48"/>
      <c r="F8" s="57">
        <v>1.31</v>
      </c>
      <c r="G8" s="50" t="s">
        <v>42</v>
      </c>
      <c r="H8" s="50"/>
      <c r="I8" s="164" t="s">
        <v>41</v>
      </c>
    </row>
    <row r="9" spans="1:9" s="61" customFormat="1" x14ac:dyDescent="0.25">
      <c r="A9" s="151" t="s">
        <v>37</v>
      </c>
      <c r="B9" s="152" t="s">
        <v>52</v>
      </c>
      <c r="C9" s="153" t="s">
        <v>48</v>
      </c>
      <c r="D9" s="154"/>
      <c r="E9" s="155"/>
      <c r="F9" s="156"/>
      <c r="G9" s="157"/>
      <c r="H9" s="158"/>
      <c r="I9" s="159" t="s">
        <v>51</v>
      </c>
    </row>
    <row r="10" spans="1:9" s="61" customFormat="1" x14ac:dyDescent="0.25">
      <c r="A10" s="162" t="s">
        <v>37</v>
      </c>
      <c r="B10" s="46" t="s">
        <v>58</v>
      </c>
      <c r="C10" s="55" t="s">
        <v>59</v>
      </c>
      <c r="D10" s="106"/>
      <c r="E10" s="56"/>
      <c r="F10" s="54">
        <v>500</v>
      </c>
      <c r="G10" s="50" t="s">
        <v>60</v>
      </c>
      <c r="H10" s="58"/>
      <c r="I10" s="163" t="s">
        <v>61</v>
      </c>
    </row>
    <row r="11" spans="1:9" s="61" customFormat="1" x14ac:dyDescent="0.25">
      <c r="A11" s="162" t="s">
        <v>37</v>
      </c>
      <c r="B11" s="46" t="s">
        <v>66</v>
      </c>
      <c r="C11" s="47" t="s">
        <v>67</v>
      </c>
      <c r="D11" s="57"/>
      <c r="E11" s="48"/>
      <c r="F11" s="49">
        <v>75</v>
      </c>
      <c r="G11" s="50" t="s">
        <v>42</v>
      </c>
      <c r="H11" s="58" t="s">
        <v>79</v>
      </c>
      <c r="I11" s="60" t="s">
        <v>78</v>
      </c>
    </row>
    <row r="12" spans="1:9" s="61" customFormat="1" x14ac:dyDescent="0.25">
      <c r="A12" s="162" t="s">
        <v>37</v>
      </c>
      <c r="B12" s="46" t="s">
        <v>68</v>
      </c>
      <c r="C12" s="168" t="s">
        <v>69</v>
      </c>
      <c r="D12" s="57"/>
      <c r="E12" s="48"/>
      <c r="F12" s="49">
        <v>99</v>
      </c>
      <c r="G12" s="50"/>
      <c r="H12" s="50" t="s">
        <v>70</v>
      </c>
      <c r="I12" s="60"/>
    </row>
    <row r="13" spans="1:9" x14ac:dyDescent="0.25">
      <c r="A13" s="162"/>
      <c r="B13" s="46"/>
      <c r="C13" s="47"/>
      <c r="D13" s="57"/>
      <c r="E13" s="48"/>
      <c r="F13" s="49"/>
      <c r="G13" s="50"/>
      <c r="H13" s="50"/>
      <c r="I13" s="60"/>
    </row>
    <row r="14" spans="1:9" x14ac:dyDescent="0.25">
      <c r="A14" s="162"/>
      <c r="B14" s="46"/>
      <c r="C14" s="47"/>
      <c r="D14" s="57"/>
      <c r="E14" s="48"/>
      <c r="F14" s="49"/>
      <c r="G14" s="50"/>
      <c r="H14" s="50"/>
      <c r="I14" s="60"/>
    </row>
    <row r="15" spans="1:9" x14ac:dyDescent="0.25">
      <c r="A15" s="71"/>
      <c r="B15" s="72"/>
      <c r="C15" s="73" t="s">
        <v>19</v>
      </c>
      <c r="D15" s="38"/>
      <c r="E15" s="74"/>
      <c r="F15" s="40">
        <f>SUM(F6:F14)+SUM(D6:D14)</f>
        <v>806.59</v>
      </c>
      <c r="G15" s="50"/>
      <c r="H15" s="42"/>
      <c r="I15" s="43"/>
    </row>
    <row r="16" spans="1:9" x14ac:dyDescent="0.25">
      <c r="A16" s="75"/>
      <c r="B16" s="37"/>
      <c r="C16" s="76" t="s">
        <v>20</v>
      </c>
      <c r="D16" s="38"/>
      <c r="E16" s="74"/>
      <c r="F16" s="40">
        <f>E5-F15</f>
        <v>53364.72</v>
      </c>
      <c r="G16" s="74"/>
      <c r="H16" s="42"/>
      <c r="I16" s="43"/>
    </row>
    <row r="17" spans="1:9" x14ac:dyDescent="0.25">
      <c r="A17" s="75"/>
      <c r="B17" s="37"/>
      <c r="C17" s="76"/>
      <c r="D17" s="38"/>
      <c r="E17" s="74"/>
      <c r="F17" s="40"/>
      <c r="G17" s="74"/>
      <c r="H17" s="42"/>
      <c r="I17" s="43"/>
    </row>
    <row r="18" spans="1:9" ht="15.75" thickBot="1" x14ac:dyDescent="0.3">
      <c r="A18" s="135"/>
      <c r="B18" s="136"/>
      <c r="C18" s="136"/>
      <c r="D18" s="136"/>
      <c r="E18" s="136"/>
      <c r="F18" s="136"/>
      <c r="G18" s="136"/>
      <c r="H18" s="136"/>
      <c r="I18" s="137"/>
    </row>
    <row r="20" spans="1:9" s="72" customFormat="1" x14ac:dyDescent="0.25">
      <c r="A20" s="73"/>
      <c r="C20" s="181" t="s">
        <v>23</v>
      </c>
      <c r="D20" s="181"/>
      <c r="E20" s="181"/>
      <c r="F20" s="90">
        <f>F15</f>
        <v>806.59</v>
      </c>
      <c r="G20" s="111"/>
      <c r="H20" s="42"/>
      <c r="I20" s="115"/>
    </row>
    <row r="21" spans="1:9" s="44" customFormat="1" ht="14.25" x14ac:dyDescent="0.2">
      <c r="D21" s="116"/>
      <c r="E21" s="117"/>
      <c r="F21" s="118"/>
      <c r="G21" s="111"/>
      <c r="I21" s="120"/>
    </row>
    <row r="22" spans="1:9" s="44" customFormat="1" x14ac:dyDescent="0.25">
      <c r="C22" s="182" t="s">
        <v>24</v>
      </c>
      <c r="D22" s="182"/>
      <c r="E22" s="182"/>
      <c r="F22" s="121"/>
      <c r="G22" s="122"/>
      <c r="I22" s="120"/>
    </row>
    <row r="23" spans="1:9" s="44" customFormat="1" x14ac:dyDescent="0.25">
      <c r="C23" s="123"/>
      <c r="D23" s="121"/>
      <c r="E23" s="123"/>
      <c r="F23" s="121"/>
      <c r="G23" s="122"/>
      <c r="I23" s="120"/>
    </row>
    <row r="24" spans="1:9" s="44" customFormat="1" x14ac:dyDescent="0.25">
      <c r="C24" s="176" t="s">
        <v>29</v>
      </c>
      <c r="D24" s="176"/>
      <c r="E24" s="176"/>
      <c r="F24" s="121">
        <f>E5+F22-F20</f>
        <v>53364.72</v>
      </c>
      <c r="G24" s="138"/>
      <c r="H24" s="128"/>
      <c r="I24" s="120"/>
    </row>
  </sheetData>
  <mergeCells count="3">
    <mergeCell ref="C20:E20"/>
    <mergeCell ref="C22:E22"/>
    <mergeCell ref="C24:E24"/>
  </mergeCells>
  <pageMargins left="0" right="0" top="0.75" bottom="0.7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UL FY21</vt:lpstr>
      <vt:lpstr>HSCL FY21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Sessions,Jennifer L</dc:creator>
  <cp:lastModifiedBy>Krueger, Gregory</cp:lastModifiedBy>
  <cp:lastPrinted>2020-10-09T14:28:11Z</cp:lastPrinted>
  <dcterms:created xsi:type="dcterms:W3CDTF">2020-08-10T19:01:56Z</dcterms:created>
  <dcterms:modified xsi:type="dcterms:W3CDTF">2021-02-18T15:33:35Z</dcterms:modified>
</cp:coreProperties>
</file>