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2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1" i="1" l="1"/>
  <c r="L191" i="1"/>
  <c r="K191" i="1"/>
  <c r="J191" i="1"/>
  <c r="I191" i="1"/>
  <c r="F191" i="1"/>
  <c r="E191" i="1"/>
  <c r="D191" i="1"/>
  <c r="C191" i="1"/>
  <c r="E20" i="1"/>
  <c r="G20" i="1" l="1"/>
  <c r="G191" i="1"/>
  <c r="D183" i="1"/>
  <c r="M183" i="1"/>
  <c r="L183" i="1"/>
  <c r="K183" i="1"/>
  <c r="J183" i="1"/>
  <c r="I183" i="1"/>
  <c r="F183" i="1"/>
  <c r="C78" i="1"/>
  <c r="M218" i="1" l="1"/>
  <c r="L218" i="1"/>
  <c r="C47" i="1"/>
  <c r="C46" i="1"/>
  <c r="K218" i="1"/>
  <c r="J218" i="1"/>
  <c r="I218" i="1"/>
  <c r="F218" i="1"/>
  <c r="D218" i="1"/>
  <c r="C218" i="1"/>
  <c r="E47" i="1" l="1"/>
  <c r="G47" i="1" s="1"/>
  <c r="E218" i="1"/>
  <c r="G218" i="1" s="1"/>
  <c r="C66" i="1"/>
  <c r="C64" i="1"/>
  <c r="C29" i="1"/>
  <c r="C30" i="1"/>
  <c r="C19" i="1"/>
  <c r="C55" i="1"/>
  <c r="C12" i="1"/>
  <c r="C18" i="1"/>
  <c r="E12" i="1" l="1"/>
  <c r="C183" i="1"/>
  <c r="E39" i="1"/>
  <c r="M210" i="1"/>
  <c r="L210" i="1"/>
  <c r="K210" i="1"/>
  <c r="J210" i="1"/>
  <c r="I210" i="1"/>
  <c r="F210" i="1"/>
  <c r="D210" i="1"/>
  <c r="C210" i="1"/>
  <c r="G12" i="1" l="1"/>
  <c r="E183" i="1"/>
  <c r="G183" i="1" s="1"/>
  <c r="G39" i="1"/>
  <c r="E210" i="1"/>
  <c r="G210" i="1" s="1"/>
  <c r="L248" i="1"/>
  <c r="E77" i="1"/>
  <c r="G77" i="1" s="1"/>
  <c r="M248" i="1"/>
  <c r="K248" i="1"/>
  <c r="J248" i="1"/>
  <c r="I248" i="1"/>
  <c r="F248" i="1"/>
  <c r="D248" i="1"/>
  <c r="C248" i="1"/>
  <c r="E40" i="1"/>
  <c r="M211" i="1"/>
  <c r="L211" i="1"/>
  <c r="K211" i="1"/>
  <c r="J211" i="1"/>
  <c r="I211" i="1"/>
  <c r="F211" i="1"/>
  <c r="C211" i="1"/>
  <c r="E248" i="1" l="1"/>
  <c r="G248" i="1" s="1"/>
  <c r="G40" i="1"/>
  <c r="E211" i="1"/>
  <c r="G211" i="1" s="1"/>
  <c r="D211" i="1"/>
  <c r="E73" i="1"/>
  <c r="G73" i="1" s="1"/>
  <c r="M244" i="1" l="1"/>
  <c r="L244" i="1"/>
  <c r="K244" i="1"/>
  <c r="J244" i="1"/>
  <c r="I244" i="1"/>
  <c r="F244" i="1"/>
  <c r="E244" i="1"/>
  <c r="D244" i="1"/>
  <c r="C244" i="1"/>
  <c r="G244" i="1" l="1"/>
  <c r="I181" i="1" l="1"/>
  <c r="M181" i="1"/>
  <c r="L181" i="1"/>
  <c r="K181" i="1"/>
  <c r="J181" i="1"/>
  <c r="E10" i="1"/>
  <c r="G10" i="1" s="1"/>
  <c r="F181" i="1"/>
  <c r="D181" i="1"/>
  <c r="C181" i="1"/>
  <c r="E181" i="1" l="1"/>
  <c r="G181" i="1" s="1"/>
  <c r="K216" i="1" l="1"/>
  <c r="J216" i="1"/>
  <c r="F216" i="1"/>
  <c r="D216" i="1"/>
  <c r="C216" i="1"/>
  <c r="M216" i="1"/>
  <c r="L216" i="1"/>
  <c r="I216" i="1"/>
  <c r="E45" i="1"/>
  <c r="G45" i="1" s="1"/>
  <c r="F180" i="1"/>
  <c r="C180" i="1"/>
  <c r="M180" i="1"/>
  <c r="L180" i="1"/>
  <c r="K180" i="1"/>
  <c r="J180" i="1"/>
  <c r="I180" i="1"/>
  <c r="E9" i="1"/>
  <c r="G9" i="1" s="1"/>
  <c r="E216" i="1" l="1"/>
  <c r="G216" i="1" s="1"/>
  <c r="D180" i="1"/>
  <c r="E180" i="1"/>
  <c r="G180" i="1" s="1"/>
  <c r="M184" i="1"/>
  <c r="L184" i="1"/>
  <c r="K184" i="1"/>
  <c r="J184" i="1"/>
  <c r="I184" i="1"/>
  <c r="F184" i="1"/>
  <c r="D184" i="1"/>
  <c r="C184" i="1"/>
  <c r="E13" i="1"/>
  <c r="G13" i="1" s="1"/>
  <c r="M199" i="1"/>
  <c r="L199" i="1"/>
  <c r="K199" i="1"/>
  <c r="J199" i="1"/>
  <c r="I199" i="1"/>
  <c r="F199" i="1"/>
  <c r="D199" i="1"/>
  <c r="C199" i="1"/>
  <c r="E28" i="1"/>
  <c r="G28" i="1" s="1"/>
  <c r="H12" i="5"/>
  <c r="E184" i="1" l="1"/>
  <c r="G184" i="1" s="1"/>
  <c r="E199" i="1"/>
  <c r="G199" i="1" s="1"/>
  <c r="M170" i="1" l="1"/>
  <c r="L170" i="1"/>
  <c r="K170" i="1"/>
  <c r="J170" i="1"/>
  <c r="I170" i="1"/>
  <c r="F170" i="1"/>
  <c r="D170" i="1"/>
  <c r="C170" i="1"/>
  <c r="M84" i="1"/>
  <c r="L84" i="1"/>
  <c r="K84" i="1"/>
  <c r="J84" i="1"/>
  <c r="I84" i="1"/>
  <c r="F84" i="1"/>
  <c r="D84" i="1" l="1"/>
  <c r="C84" i="1" l="1"/>
  <c r="M250" i="1" l="1"/>
  <c r="L250" i="1"/>
  <c r="K250" i="1"/>
  <c r="J250" i="1"/>
  <c r="I250" i="1"/>
  <c r="F250" i="1"/>
  <c r="D250" i="1"/>
  <c r="C250" i="1"/>
  <c r="E79" i="1"/>
  <c r="G79" i="1" s="1"/>
  <c r="E250" i="1" l="1"/>
  <c r="G250" i="1" s="1"/>
  <c r="M224" i="1"/>
  <c r="E53" i="1"/>
  <c r="L224" i="1"/>
  <c r="K224" i="1"/>
  <c r="J224" i="1"/>
  <c r="I224" i="1"/>
  <c r="F224" i="1"/>
  <c r="D224" i="1"/>
  <c r="C224" i="1"/>
  <c r="G53" i="1" l="1"/>
  <c r="E224" i="1"/>
  <c r="G224" i="1" s="1"/>
  <c r="M185" i="1" l="1"/>
  <c r="D185" i="1"/>
  <c r="L185" i="1"/>
  <c r="K185" i="1"/>
  <c r="J185" i="1"/>
  <c r="I185" i="1"/>
  <c r="F185" i="1"/>
  <c r="C185" i="1"/>
  <c r="E14" i="1" l="1"/>
  <c r="G14" i="1" l="1"/>
  <c r="E185" i="1"/>
  <c r="G185" i="1" s="1"/>
  <c r="M215" i="1" l="1"/>
  <c r="L215" i="1"/>
  <c r="K215" i="1"/>
  <c r="J215" i="1"/>
  <c r="I215" i="1"/>
  <c r="F215" i="1"/>
  <c r="D215" i="1"/>
  <c r="C215" i="1"/>
  <c r="E44" i="1"/>
  <c r="G44" i="1" s="1"/>
  <c r="E215" i="1" l="1"/>
  <c r="G215" i="1" s="1"/>
  <c r="M246" i="1" l="1"/>
  <c r="M207" i="1"/>
  <c r="L246" i="1"/>
  <c r="L207" i="1"/>
  <c r="K246" i="1"/>
  <c r="J246" i="1"/>
  <c r="I246" i="1"/>
  <c r="D246" i="1"/>
  <c r="F246" i="1"/>
  <c r="C246" i="1"/>
  <c r="K207" i="1"/>
  <c r="J207" i="1"/>
  <c r="I207" i="1"/>
  <c r="E36" i="1"/>
  <c r="F207" i="1"/>
  <c r="C207" i="1"/>
  <c r="E75" i="1" l="1"/>
  <c r="G75" i="1" s="1"/>
  <c r="D207" i="1"/>
  <c r="G36" i="1"/>
  <c r="E207" i="1"/>
  <c r="G207" i="1" s="1"/>
  <c r="M241" i="1"/>
  <c r="L241" i="1"/>
  <c r="L187" i="1"/>
  <c r="K241" i="1"/>
  <c r="K187" i="1"/>
  <c r="J241" i="1"/>
  <c r="J187" i="1"/>
  <c r="I187" i="1"/>
  <c r="E16" i="1"/>
  <c r="M187" i="1"/>
  <c r="F187" i="1"/>
  <c r="C187" i="1"/>
  <c r="I241" i="1"/>
  <c r="E70" i="1"/>
  <c r="F241" i="1"/>
  <c r="C241" i="1"/>
  <c r="E246" i="1" l="1"/>
  <c r="G246" i="1" s="1"/>
  <c r="G16" i="1"/>
  <c r="E187" i="1"/>
  <c r="G187" i="1" s="1"/>
  <c r="D187" i="1"/>
  <c r="G70" i="1"/>
  <c r="E241" i="1"/>
  <c r="G241" i="1" s="1"/>
  <c r="D241" i="1"/>
  <c r="K192" i="1" l="1"/>
  <c r="J192" i="1"/>
  <c r="I192" i="1"/>
  <c r="E21" i="1"/>
  <c r="M192" i="1"/>
  <c r="L192" i="1"/>
  <c r="F192" i="1"/>
  <c r="C192" i="1"/>
  <c r="G21" i="1" l="1"/>
  <c r="E192" i="1"/>
  <c r="G192" i="1" s="1"/>
  <c r="D192" i="1"/>
  <c r="M252" i="1" l="1"/>
  <c r="M239" i="1"/>
  <c r="M238" i="1"/>
  <c r="M237" i="1"/>
  <c r="M233" i="1"/>
  <c r="M232" i="1"/>
  <c r="M231" i="1"/>
  <c r="M228" i="1"/>
  <c r="M227" i="1"/>
  <c r="M226" i="1"/>
  <c r="M223" i="1"/>
  <c r="M220" i="1"/>
  <c r="M219" i="1"/>
  <c r="M217" i="1"/>
  <c r="M206" i="1"/>
  <c r="M205" i="1"/>
  <c r="M203" i="1"/>
  <c r="M197" i="1"/>
  <c r="M251" i="1"/>
  <c r="M249" i="1"/>
  <c r="M247" i="1"/>
  <c r="M245" i="1"/>
  <c r="M230" i="1"/>
  <c r="M225" i="1"/>
  <c r="M214" i="1"/>
  <c r="M213" i="1"/>
  <c r="M209" i="1"/>
  <c r="M208" i="1"/>
  <c r="M204" i="1"/>
  <c r="M189" i="1"/>
  <c r="M236" i="1"/>
  <c r="M198" i="1"/>
  <c r="M196" i="1"/>
  <c r="M195" i="1"/>
  <c r="K252" i="1"/>
  <c r="K251" i="1"/>
  <c r="K247" i="1"/>
  <c r="K245" i="1"/>
  <c r="K239" i="1"/>
  <c r="K238" i="1"/>
  <c r="K236" i="1"/>
  <c r="K233" i="1"/>
  <c r="K232" i="1"/>
  <c r="K230" i="1"/>
  <c r="K228" i="1"/>
  <c r="K227" i="1"/>
  <c r="K225" i="1"/>
  <c r="K223" i="1"/>
  <c r="K219" i="1"/>
  <c r="K217" i="1"/>
  <c r="K214" i="1"/>
  <c r="K213" i="1"/>
  <c r="K208" i="1"/>
  <c r="K206" i="1"/>
  <c r="K204" i="1"/>
  <c r="K203" i="1"/>
  <c r="K198" i="1"/>
  <c r="K196" i="1"/>
  <c r="K195" i="1"/>
  <c r="K189" i="1"/>
  <c r="K188" i="1"/>
  <c r="J253" i="1"/>
  <c r="J247" i="1"/>
  <c r="J245" i="1"/>
  <c r="J242" i="1"/>
  <c r="J236" i="1"/>
  <c r="J234" i="1"/>
  <c r="J230" i="1"/>
  <c r="J229" i="1"/>
  <c r="J225" i="1"/>
  <c r="J223" i="1"/>
  <c r="J221" i="1"/>
  <c r="J214" i="1"/>
  <c r="J213" i="1"/>
  <c r="J204" i="1"/>
  <c r="J203" i="1"/>
  <c r="J201" i="1"/>
  <c r="J196" i="1"/>
  <c r="J195" i="1"/>
  <c r="J193" i="1"/>
  <c r="J179" i="1"/>
  <c r="M254" i="1"/>
  <c r="M253" i="1"/>
  <c r="M243" i="1"/>
  <c r="M242" i="1"/>
  <c r="M240" i="1"/>
  <c r="M235" i="1"/>
  <c r="M234" i="1"/>
  <c r="M229" i="1"/>
  <c r="M222" i="1"/>
  <c r="M221" i="1"/>
  <c r="M212" i="1"/>
  <c r="M202" i="1"/>
  <c r="M201" i="1"/>
  <c r="M200" i="1"/>
  <c r="M194" i="1"/>
  <c r="M193" i="1"/>
  <c r="M190" i="1"/>
  <c r="M188" i="1"/>
  <c r="M186" i="1"/>
  <c r="M182" i="1"/>
  <c r="M179" i="1"/>
  <c r="L254" i="1"/>
  <c r="L253" i="1"/>
  <c r="L252" i="1"/>
  <c r="L251" i="1"/>
  <c r="L249" i="1"/>
  <c r="L247" i="1"/>
  <c r="L245" i="1"/>
  <c r="L243" i="1"/>
  <c r="L242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3" i="1"/>
  <c r="L222" i="1"/>
  <c r="L221" i="1"/>
  <c r="L220" i="1"/>
  <c r="L219" i="1"/>
  <c r="L217" i="1"/>
  <c r="L214" i="1"/>
  <c r="L213" i="1"/>
  <c r="L212" i="1"/>
  <c r="L209" i="1"/>
  <c r="L208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90" i="1"/>
  <c r="L189" i="1"/>
  <c r="L188" i="1"/>
  <c r="L186" i="1"/>
  <c r="L182" i="1"/>
  <c r="L179" i="1"/>
  <c r="K254" i="1"/>
  <c r="K253" i="1"/>
  <c r="K249" i="1"/>
  <c r="K243" i="1"/>
  <c r="K242" i="1"/>
  <c r="K240" i="1"/>
  <c r="K237" i="1"/>
  <c r="K235" i="1"/>
  <c r="K234" i="1"/>
  <c r="K231" i="1"/>
  <c r="K229" i="1"/>
  <c r="K226" i="1"/>
  <c r="K222" i="1"/>
  <c r="K221" i="1"/>
  <c r="K220" i="1"/>
  <c r="K212" i="1"/>
  <c r="K209" i="1"/>
  <c r="K205" i="1"/>
  <c r="K202" i="1"/>
  <c r="K201" i="1"/>
  <c r="K200" i="1"/>
  <c r="K197" i="1"/>
  <c r="K194" i="1"/>
  <c r="K193" i="1"/>
  <c r="K190" i="1"/>
  <c r="K186" i="1"/>
  <c r="K182" i="1"/>
  <c r="K179" i="1"/>
  <c r="J254" i="1"/>
  <c r="J252" i="1"/>
  <c r="J251" i="1"/>
  <c r="J249" i="1"/>
  <c r="J243" i="1"/>
  <c r="J240" i="1"/>
  <c r="J239" i="1"/>
  <c r="J238" i="1"/>
  <c r="J237" i="1"/>
  <c r="J235" i="1"/>
  <c r="J233" i="1"/>
  <c r="J232" i="1"/>
  <c r="J231" i="1"/>
  <c r="J228" i="1"/>
  <c r="J227" i="1"/>
  <c r="J226" i="1"/>
  <c r="J222" i="1"/>
  <c r="J220" i="1"/>
  <c r="J219" i="1"/>
  <c r="J217" i="1"/>
  <c r="J212" i="1"/>
  <c r="J209" i="1"/>
  <c r="J208" i="1"/>
  <c r="J206" i="1"/>
  <c r="J205" i="1"/>
  <c r="J202" i="1"/>
  <c r="J200" i="1"/>
  <c r="J198" i="1"/>
  <c r="J197" i="1"/>
  <c r="J194" i="1"/>
  <c r="J190" i="1"/>
  <c r="J189" i="1"/>
  <c r="J188" i="1"/>
  <c r="J186" i="1"/>
  <c r="J182" i="1"/>
  <c r="I254" i="1"/>
  <c r="I253" i="1"/>
  <c r="I252" i="1"/>
  <c r="I251" i="1"/>
  <c r="I249" i="1"/>
  <c r="I247" i="1"/>
  <c r="I245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3" i="1"/>
  <c r="I222" i="1"/>
  <c r="I221" i="1"/>
  <c r="I220" i="1"/>
  <c r="I219" i="1"/>
  <c r="I217" i="1"/>
  <c r="I214" i="1"/>
  <c r="I213" i="1"/>
  <c r="I212" i="1"/>
  <c r="I209" i="1"/>
  <c r="I208" i="1"/>
  <c r="I206" i="1"/>
  <c r="I205" i="1"/>
  <c r="I204" i="1"/>
  <c r="I203" i="1"/>
  <c r="I202" i="1"/>
  <c r="I201" i="1"/>
  <c r="I200" i="1"/>
  <c r="I198" i="1"/>
  <c r="I197" i="1"/>
  <c r="I196" i="1"/>
  <c r="I195" i="1"/>
  <c r="I194" i="1"/>
  <c r="I193" i="1"/>
  <c r="I190" i="1"/>
  <c r="I189" i="1"/>
  <c r="I188" i="1"/>
  <c r="I186" i="1"/>
  <c r="I182" i="1"/>
  <c r="I179" i="1"/>
  <c r="F254" i="1"/>
  <c r="F253" i="1"/>
  <c r="F252" i="1"/>
  <c r="F251" i="1"/>
  <c r="F249" i="1"/>
  <c r="F247" i="1"/>
  <c r="F245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7" i="1"/>
  <c r="F214" i="1"/>
  <c r="F213" i="1"/>
  <c r="F212" i="1"/>
  <c r="F209" i="1"/>
  <c r="F208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0" i="1"/>
  <c r="F189" i="1"/>
  <c r="F188" i="1"/>
  <c r="F186" i="1"/>
  <c r="F182" i="1"/>
  <c r="F179" i="1"/>
  <c r="D254" i="1"/>
  <c r="D253" i="1"/>
  <c r="D252" i="1"/>
  <c r="D251" i="1"/>
  <c r="D249" i="1"/>
  <c r="D247" i="1"/>
  <c r="D245" i="1"/>
  <c r="D243" i="1"/>
  <c r="D242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3" i="1"/>
  <c r="D222" i="1"/>
  <c r="D221" i="1"/>
  <c r="D220" i="1"/>
  <c r="D219" i="1"/>
  <c r="D217" i="1"/>
  <c r="D214" i="1"/>
  <c r="D213" i="1"/>
  <c r="D212" i="1"/>
  <c r="D209" i="1"/>
  <c r="D208" i="1"/>
  <c r="D206" i="1"/>
  <c r="D205" i="1"/>
  <c r="D204" i="1"/>
  <c r="D203" i="1"/>
  <c r="D202" i="1"/>
  <c r="D201" i="1"/>
  <c r="D200" i="1"/>
  <c r="D198" i="1"/>
  <c r="D197" i="1"/>
  <c r="D196" i="1"/>
  <c r="D195" i="1"/>
  <c r="D194" i="1"/>
  <c r="D193" i="1"/>
  <c r="D190" i="1"/>
  <c r="D189" i="1"/>
  <c r="D188" i="1"/>
  <c r="D186" i="1"/>
  <c r="D182" i="1"/>
  <c r="D179" i="1"/>
  <c r="C254" i="1"/>
  <c r="C253" i="1"/>
  <c r="C252" i="1"/>
  <c r="C251" i="1"/>
  <c r="C249" i="1"/>
  <c r="C247" i="1"/>
  <c r="C245" i="1"/>
  <c r="C243" i="1"/>
  <c r="C242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3" i="1"/>
  <c r="C222" i="1"/>
  <c r="C221" i="1"/>
  <c r="C220" i="1"/>
  <c r="C219" i="1"/>
  <c r="C217" i="1"/>
  <c r="C214" i="1"/>
  <c r="C213" i="1"/>
  <c r="C212" i="1"/>
  <c r="C209" i="1"/>
  <c r="C208" i="1"/>
  <c r="C206" i="1"/>
  <c r="C205" i="1"/>
  <c r="C204" i="1"/>
  <c r="C203" i="1"/>
  <c r="C202" i="1"/>
  <c r="C201" i="1"/>
  <c r="C200" i="1"/>
  <c r="C198" i="1"/>
  <c r="C196" i="1"/>
  <c r="C195" i="1"/>
  <c r="C194" i="1"/>
  <c r="C193" i="1"/>
  <c r="C190" i="1"/>
  <c r="C189" i="1"/>
  <c r="C188" i="1"/>
  <c r="C186" i="1"/>
  <c r="C182" i="1"/>
  <c r="C179" i="1"/>
  <c r="E82" i="1"/>
  <c r="E253" i="1" s="1"/>
  <c r="D255" i="1" l="1"/>
  <c r="K255" i="1"/>
  <c r="L255" i="1"/>
  <c r="J255" i="1"/>
  <c r="M255" i="1"/>
  <c r="I255" i="1"/>
  <c r="F255" i="1"/>
  <c r="G82" i="1"/>
  <c r="G253" i="1"/>
  <c r="E17" i="1" l="1"/>
  <c r="E72" i="1"/>
  <c r="E243" i="1" l="1"/>
  <c r="G243" i="1" s="1"/>
  <c r="G17" i="1"/>
  <c r="E188" i="1"/>
  <c r="G188" i="1" s="1"/>
  <c r="G72" i="1"/>
  <c r="E51" i="1"/>
  <c r="E222" i="1" s="1"/>
  <c r="G51" i="1" l="1"/>
  <c r="G222" i="1"/>
  <c r="E170" i="1" l="1"/>
  <c r="G170" i="1" s="1"/>
  <c r="E83" i="1"/>
  <c r="E254" i="1" s="1"/>
  <c r="C197" i="1" l="1"/>
  <c r="G83" i="1"/>
  <c r="G254" i="1"/>
  <c r="E68" i="1"/>
  <c r="E239" i="1" s="1"/>
  <c r="C255" i="1" l="1"/>
  <c r="E255" i="1" s="1"/>
  <c r="G255" i="1" s="1"/>
  <c r="G68" i="1"/>
  <c r="G239" i="1"/>
  <c r="E8" i="1" l="1"/>
  <c r="E179" i="1" s="1"/>
  <c r="E15" i="1"/>
  <c r="E186" i="1" s="1"/>
  <c r="E18" i="1"/>
  <c r="E189" i="1" s="1"/>
  <c r="E19" i="1"/>
  <c r="E190" i="1" s="1"/>
  <c r="E22" i="1"/>
  <c r="E193" i="1" s="1"/>
  <c r="E23" i="1"/>
  <c r="E194" i="1" s="1"/>
  <c r="E24" i="1"/>
  <c r="E195" i="1" s="1"/>
  <c r="E25" i="1"/>
  <c r="E196" i="1" s="1"/>
  <c r="E26" i="1"/>
  <c r="E197" i="1" s="1"/>
  <c r="E27" i="1"/>
  <c r="E198" i="1" s="1"/>
  <c r="E29" i="1"/>
  <c r="E200" i="1" s="1"/>
  <c r="E30" i="1"/>
  <c r="E201" i="1" s="1"/>
  <c r="E31" i="1"/>
  <c r="E202" i="1" s="1"/>
  <c r="E33" i="1"/>
  <c r="E204" i="1" s="1"/>
  <c r="E34" i="1"/>
  <c r="E205" i="1" s="1"/>
  <c r="E35" i="1"/>
  <c r="E206" i="1" s="1"/>
  <c r="E38" i="1"/>
  <c r="E209" i="1" s="1"/>
  <c r="E41" i="1"/>
  <c r="E212" i="1" s="1"/>
  <c r="E42" i="1"/>
  <c r="E213" i="1" s="1"/>
  <c r="E43" i="1"/>
  <c r="E214" i="1" s="1"/>
  <c r="E46" i="1"/>
  <c r="E217" i="1" s="1"/>
  <c r="E48" i="1"/>
  <c r="E219" i="1" s="1"/>
  <c r="E49" i="1"/>
  <c r="E220" i="1" s="1"/>
  <c r="E50" i="1"/>
  <c r="E221" i="1" s="1"/>
  <c r="E52" i="1"/>
  <c r="E223" i="1" s="1"/>
  <c r="E57" i="1"/>
  <c r="E228" i="1" s="1"/>
  <c r="E58" i="1"/>
  <c r="E229" i="1" s="1"/>
  <c r="E59" i="1"/>
  <c r="E230" i="1" s="1"/>
  <c r="E60" i="1"/>
  <c r="E231" i="1" s="1"/>
  <c r="E61" i="1"/>
  <c r="E232" i="1" s="1"/>
  <c r="E62" i="1"/>
  <c r="E233" i="1" s="1"/>
  <c r="E63" i="1"/>
  <c r="E234" i="1" s="1"/>
  <c r="E64" i="1"/>
  <c r="E235" i="1" s="1"/>
  <c r="E65" i="1"/>
  <c r="E236" i="1" s="1"/>
  <c r="E66" i="1"/>
  <c r="E237" i="1" s="1"/>
  <c r="E69" i="1"/>
  <c r="E240" i="1" s="1"/>
  <c r="E71" i="1"/>
  <c r="E242" i="1" s="1"/>
  <c r="E74" i="1"/>
  <c r="E245" i="1" s="1"/>
  <c r="E76" i="1"/>
  <c r="E247" i="1" s="1"/>
  <c r="E78" i="1"/>
  <c r="E249" i="1" s="1"/>
  <c r="E80" i="1"/>
  <c r="E251" i="1" s="1"/>
  <c r="E81" i="1"/>
  <c r="E252" i="1" s="1"/>
  <c r="G30" i="1" l="1"/>
  <c r="G201" i="1"/>
  <c r="G64" i="1"/>
  <c r="G235" i="1"/>
  <c r="G42" i="1"/>
  <c r="G213" i="1"/>
  <c r="G18" i="1"/>
  <c r="G189" i="1"/>
  <c r="G76" i="1"/>
  <c r="G247" i="1"/>
  <c r="G52" i="1"/>
  <c r="G223" i="1"/>
  <c r="G27" i="1"/>
  <c r="G198" i="1"/>
  <c r="G50" i="1"/>
  <c r="G221" i="1"/>
  <c r="G35" i="1"/>
  <c r="G206" i="1"/>
  <c r="G48" i="1"/>
  <c r="G219" i="1"/>
  <c r="G63" i="1"/>
  <c r="G234" i="1"/>
  <c r="G41" i="1"/>
  <c r="G212" i="1"/>
  <c r="G15" i="1"/>
  <c r="G186" i="1"/>
  <c r="G62" i="1"/>
  <c r="G233" i="1"/>
  <c r="G26" i="1"/>
  <c r="G197" i="1"/>
  <c r="G61" i="1"/>
  <c r="G232" i="1"/>
  <c r="G25" i="1"/>
  <c r="G196" i="1"/>
  <c r="G69" i="1"/>
  <c r="G240" i="1"/>
  <c r="G60" i="1"/>
  <c r="G231" i="1"/>
  <c r="G34" i="1"/>
  <c r="G205" i="1"/>
  <c r="G24" i="1"/>
  <c r="G195" i="1"/>
  <c r="G59" i="1"/>
  <c r="G230" i="1"/>
  <c r="G46" i="1"/>
  <c r="G217" i="1"/>
  <c r="G33" i="1"/>
  <c r="G204" i="1"/>
  <c r="G23" i="1"/>
  <c r="G194" i="1"/>
  <c r="G80" i="1"/>
  <c r="G251" i="1"/>
  <c r="G43" i="1"/>
  <c r="G214" i="1"/>
  <c r="G19" i="1"/>
  <c r="G190" i="1"/>
  <c r="G78" i="1"/>
  <c r="G249" i="1"/>
  <c r="G57" i="1"/>
  <c r="G228" i="1"/>
  <c r="G29" i="1"/>
  <c r="G200" i="1"/>
  <c r="G74" i="1"/>
  <c r="G245" i="1"/>
  <c r="G38" i="1"/>
  <c r="G209" i="1"/>
  <c r="G71" i="1"/>
  <c r="G242" i="1"/>
  <c r="G49" i="1"/>
  <c r="G220" i="1"/>
  <c r="G8" i="1"/>
  <c r="G179" i="1"/>
  <c r="G81" i="1"/>
  <c r="G252" i="1"/>
  <c r="G65" i="1"/>
  <c r="G236" i="1"/>
  <c r="G58" i="1"/>
  <c r="G229" i="1"/>
  <c r="G31" i="1"/>
  <c r="G202" i="1"/>
  <c r="G22" i="1"/>
  <c r="G193" i="1"/>
  <c r="G66" i="1"/>
  <c r="G237" i="1"/>
  <c r="E37" i="1" l="1"/>
  <c r="E208" i="1" s="1"/>
  <c r="G37" i="1" l="1"/>
  <c r="G208" i="1"/>
  <c r="E56" i="1" l="1"/>
  <c r="E227" i="1" s="1"/>
  <c r="E32" i="1"/>
  <c r="E203" i="1" s="1"/>
  <c r="E67" i="1"/>
  <c r="E238" i="1" s="1"/>
  <c r="E11" i="1"/>
  <c r="E182" i="1" s="1"/>
  <c r="E54" i="1"/>
  <c r="E225" i="1" s="1"/>
  <c r="E55" i="1"/>
  <c r="E226" i="1" s="1"/>
  <c r="G56" i="1" l="1"/>
  <c r="G227" i="1"/>
  <c r="G11" i="1"/>
  <c r="G182" i="1"/>
  <c r="G67" i="1"/>
  <c r="G238" i="1"/>
  <c r="G55" i="1"/>
  <c r="G226" i="1"/>
  <c r="G32" i="1"/>
  <c r="G203" i="1"/>
  <c r="G54" i="1"/>
  <c r="G225" i="1"/>
  <c r="E84" i="1"/>
  <c r="G84" i="1" l="1"/>
</calcChain>
</file>

<file path=xl/comments1.xml><?xml version="1.0" encoding="utf-8"?>
<comments xmlns="http://schemas.openxmlformats.org/spreadsheetml/2006/main">
  <authors>
    <author>Anne-Marie Hollingshead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93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  <comment ref="M178" authorId="0" shapeId="0">
      <text>
        <r>
          <rPr>
            <sz val="9"/>
            <color indexed="81"/>
            <rFont val="Tahoma"/>
            <family val="2"/>
          </rPr>
          <t>OSF Flexes for 5500 YTD 
-Includes 55070300-101 Judaica Library</t>
        </r>
      </text>
    </comment>
  </commentList>
</comments>
</file>

<file path=xl/sharedStrings.xml><?xml version="1.0" encoding="utf-8"?>
<sst xmlns="http://schemas.openxmlformats.org/spreadsheetml/2006/main" count="617" uniqueCount="274">
  <si>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</si>
  <si>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</si>
  <si>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</si>
  <si>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</si>
  <si>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</si>
  <si>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</si>
  <si>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</si>
  <si>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</si>
  <si>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</si>
  <si>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</si>
  <si>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</si>
  <si>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</si>
  <si>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</si>
  <si>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</si>
  <si>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</si>
  <si>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</si>
  <si>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</si>
  <si>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</si>
  <si>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</si>
  <si>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</si>
  <si>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</si>
  <si>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</si>
  <si>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</si>
  <si>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</si>
  <si>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</si>
  <si>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</si>
  <si>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</si>
  <si>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</si>
  <si>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</si>
  <si>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</si>
  <si>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</si>
  <si>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</si>
  <si>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</si>
  <si>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</si>
  <si>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</si>
  <si>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</si>
  <si>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</si>
  <si>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</si>
  <si>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</si>
  <si>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</si>
  <si>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</si>
  <si>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</si>
  <si>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</si>
  <si>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</si>
  <si>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</si>
  <si>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</si>
  <si>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</si>
  <si>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</si>
  <si>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</si>
  <si>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</si>
  <si>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Rentals - Other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</si>
  <si>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</si>
  <si>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</si>
  <si>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</si>
  <si>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</si>
  <si>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</si>
  <si>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</si>
  <si>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Awards &amp; Commendations</t>
  </si>
  <si>
    <t>Food &amp; Bev Human Consump</t>
  </si>
  <si>
    <t>Event Tickets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</si>
  <si>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</si>
  <si>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</si>
  <si>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</si>
  <si>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</si>
  <si>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</si>
  <si>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Rentals - Space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</si>
  <si>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</si>
  <si>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</si>
  <si>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</si>
  <si>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</si>
  <si>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</si>
  <si>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</si>
  <si>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</si>
  <si>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</si>
  <si>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</si>
  <si>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</si>
  <si>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</si>
  <si>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</si>
  <si>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</si>
  <si>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</si>
  <si>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</si>
  <si>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</si>
  <si>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</si>
  <si>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</si>
  <si>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</si>
  <si>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</si>
  <si>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</si>
  <si>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</si>
  <si>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</si>
  <si>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</si>
  <si>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</si>
  <si>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</si>
  <si>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</si>
  <si>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</si>
  <si>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</si>
  <si>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</si>
  <si>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</si>
  <si>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</si>
  <si>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</si>
  <si>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</si>
  <si>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</si>
  <si>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</si>
  <si>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</si>
  <si>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</si>
  <si>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</si>
  <si>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</si>
  <si>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</si>
  <si>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</si>
  <si>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</si>
  <si>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</si>
  <si>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</si>
  <si>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</si>
  <si>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</si>
  <si>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</si>
  <si>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</si>
  <si>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</si>
  <si>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</si>
  <si>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</si>
  <si>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</si>
  <si>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</si>
  <si>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</si>
  <si>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</si>
  <si>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</si>
  <si>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</si>
  <si>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</si>
  <si>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</si>
  <si>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</si>
  <si>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</si>
  <si>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</si>
  <si>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</si>
  <si>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</si>
  <si>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</si>
  <si>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</si>
  <si>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</si>
  <si>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</si>
  <si>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</si>
  <si>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</si>
  <si>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</si>
  <si>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</si>
  <si>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</si>
  <si>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</si>
  <si>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</si>
  <si>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</si>
  <si>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</si>
  <si>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</si>
  <si>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</si>
  <si>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</si>
  <si>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</si>
  <si>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</si>
  <si>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</si>
  <si>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</si>
  <si>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</si>
  <si>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</si>
  <si>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</si>
  <si>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</si>
  <si>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</si>
  <si>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</si>
  <si>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</si>
  <si>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</si>
  <si>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</si>
  <si>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</si>
  <si>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</si>
  <si>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</si>
  <si>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</si>
  <si>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</si>
  <si>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</si>
  <si>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</si>
  <si>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</si>
  <si>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</si>
  <si>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</si>
  <si>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</si>
  <si>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</si>
  <si>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</si>
  <si>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</si>
  <si>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</si>
  <si>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</si>
  <si>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</si>
  <si>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</si>
  <si>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Medical Equipment &lt;5000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</si>
  <si>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</si>
  <si>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</si>
  <si>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</si>
  <si>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</si>
  <si>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</si>
  <si>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</si>
  <si>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</si>
  <si>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</si>
  <si>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</si>
  <si>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</si>
  <si>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</si>
  <si>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</si>
  <si>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</si>
  <si>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</si>
  <si>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</si>
  <si>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</si>
  <si>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</si>
  <si>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</si>
  <si>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731700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</si>
  <si>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</si>
  <si>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</si>
  <si>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</si>
  <si>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</si>
  <si>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</si>
  <si>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</si>
  <si>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</si>
  <si>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</si>
  <si>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</si>
  <si>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</si>
  <si>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</si>
  <si>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</si>
  <si>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</si>
  <si>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</si>
  <si>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</si>
  <si>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</si>
  <si>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</si>
  <si>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</si>
  <si>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</si>
  <si>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</si>
  <si>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</si>
  <si>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</si>
  <si>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</si>
  <si>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</si>
  <si>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</si>
  <si>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</si>
  <si>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</si>
  <si>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</si>
  <si>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</si>
  <si>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</si>
  <si>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792100</t>
  </si>
  <si>
    <t>792900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</si>
  <si>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</si>
  <si>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</si>
  <si>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</si>
  <si>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</si>
  <si>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</si>
  <si>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</si>
  <si>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</si>
  <si>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</si>
  <si>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799200</t>
  </si>
  <si>
    <t>799400</t>
  </si>
  <si>
    <t>799600</t>
  </si>
  <si>
    <t>799620</t>
  </si>
  <si>
    <t>799900</t>
  </si>
  <si>
    <t>811005</t>
  </si>
  <si>
    <t>813110</t>
  </si>
  <si>
    <t>813200</t>
  </si>
  <si>
    <t>817000</t>
  </si>
  <si>
    <t>818000</t>
  </si>
  <si>
    <t>Entertainment Services</t>
  </si>
  <si>
    <t>711800</t>
  </si>
  <si>
    <t>Collection Expenses</t>
  </si>
  <si>
    <t>799300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</si>
  <si>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</si>
  <si>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</si>
  <si>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</si>
  <si>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</si>
  <si>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</si>
  <si>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</si>
  <si>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</si>
  <si>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</si>
  <si>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</si>
  <si>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Medical Supplies</t>
  </si>
  <si>
    <t>735000</t>
  </si>
  <si>
    <t>711200</t>
  </si>
  <si>
    <t>Legal Services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</si>
  <si>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</si>
  <si>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</si>
  <si>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</si>
  <si>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</si>
  <si>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</si>
  <si>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as of November 30, 2020</t>
  </si>
  <si>
    <t>719500</t>
  </si>
  <si>
    <t>Human Subject Payments</t>
  </si>
  <si>
    <t>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</si>
</sst>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7" fillId="0" borderId="0" xfId="0" applyFont="1" applyFill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43" fontId="9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7" fillId="0" borderId="0" xfId="1" applyFont="1" applyFill="1" applyBorder="1"/>
    <xf numFmtId="43" fontId="10" fillId="0" borderId="0" xfId="1" applyFont="1" applyFill="1" applyBorder="1"/>
    <xf numFmtId="0" fontId="11" fillId="0" borderId="0" xfId="0" applyFont="1" applyFill="1"/>
    <xf numFmtId="41" fontId="7" fillId="0" borderId="0" xfId="0" applyNumberFormat="1" applyFont="1" applyFill="1"/>
    <xf numFmtId="41" fontId="8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3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2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7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7" fillId="0" borderId="10" xfId="0" applyFont="1" applyBorder="1" applyAlignment="1">
      <alignment wrapText="1"/>
    </xf>
    <xf numFmtId="4" fontId="7" fillId="0" borderId="10" xfId="0" applyNumberFormat="1" applyFont="1" applyBorder="1" applyAlignment="1">
      <alignment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wrapText="1"/>
    </xf>
    <xf numFmtId="4" fontId="7" fillId="2" borderId="10" xfId="0" applyNumberFormat="1" applyFont="1" applyFill="1" applyBorder="1" applyAlignment="1">
      <alignment wrapText="1"/>
    </xf>
    <xf numFmtId="4" fontId="7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56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2.75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273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74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263</v>
      </c>
      <c r="B8" s="11" t="s">
        <v>264</v>
      </c>
      <c r="C8" s="24">
        <v>4000</v>
      </c>
      <c r="D8" s="24">
        <v>0</v>
      </c>
      <c r="E8" s="24">
        <f t="shared" ref="E8:E40" si="0">C8-D8</f>
        <v>4000</v>
      </c>
      <c r="F8" s="24">
        <v>0</v>
      </c>
      <c r="G8" s="24">
        <f t="shared" ref="G8:G74" si="1">E8-F8</f>
        <v>4000</v>
      </c>
      <c r="H8" s="24"/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"/>
      <c r="P8" s="9"/>
      <c r="Q8" s="8"/>
    </row>
    <row r="9" spans="1:17" x14ac:dyDescent="0.2">
      <c r="A9" s="51" t="s">
        <v>181</v>
      </c>
      <c r="B9" s="11" t="s">
        <v>15</v>
      </c>
      <c r="C9" s="24">
        <v>218000</v>
      </c>
      <c r="D9" s="24">
        <v>101172</v>
      </c>
      <c r="E9" s="24">
        <f t="shared" si="0"/>
        <v>116828</v>
      </c>
      <c r="F9" s="24">
        <v>0</v>
      </c>
      <c r="G9" s="24">
        <f t="shared" ref="G9:G10" si="2">E9-F9</f>
        <v>116828</v>
      </c>
      <c r="H9" s="24"/>
      <c r="I9" s="24">
        <v>10424</v>
      </c>
      <c r="J9" s="24">
        <v>0</v>
      </c>
      <c r="K9" s="24">
        <v>210</v>
      </c>
      <c r="L9" s="24">
        <v>0</v>
      </c>
      <c r="M9" s="24">
        <v>0</v>
      </c>
      <c r="N9" s="2"/>
      <c r="P9" s="9"/>
      <c r="Q9" s="8"/>
    </row>
    <row r="10" spans="1:17" x14ac:dyDescent="0.2">
      <c r="A10" s="51" t="s">
        <v>249</v>
      </c>
      <c r="B10" s="11" t="s">
        <v>248</v>
      </c>
      <c r="C10" s="24">
        <v>0</v>
      </c>
      <c r="D10" s="24">
        <v>0</v>
      </c>
      <c r="E10" s="24">
        <f t="shared" si="0"/>
        <v>0</v>
      </c>
      <c r="F10" s="24">
        <v>0</v>
      </c>
      <c r="G10" s="24">
        <f t="shared" si="2"/>
        <v>0</v>
      </c>
      <c r="H10" s="24"/>
      <c r="I10" s="24">
        <v>200</v>
      </c>
      <c r="J10" s="24">
        <v>0</v>
      </c>
      <c r="K10" s="24">
        <v>0</v>
      </c>
      <c r="L10" s="24">
        <v>0</v>
      </c>
      <c r="M10" s="24">
        <v>0</v>
      </c>
      <c r="N10" s="2"/>
      <c r="P10" s="9"/>
      <c r="Q10" s="8"/>
    </row>
    <row r="11" spans="1:17" x14ac:dyDescent="0.2">
      <c r="A11" s="52" t="s">
        <v>182</v>
      </c>
      <c r="B11" s="11" t="s">
        <v>16</v>
      </c>
      <c r="C11" s="24">
        <v>29000</v>
      </c>
      <c r="D11" s="24">
        <v>8437</v>
      </c>
      <c r="E11" s="24">
        <f t="shared" si="0"/>
        <v>20563</v>
      </c>
      <c r="F11" s="24">
        <v>0</v>
      </c>
      <c r="G11" s="24">
        <f t="shared" si="1"/>
        <v>20563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1" t="s">
        <v>265</v>
      </c>
      <c r="B12" s="11" t="s">
        <v>266</v>
      </c>
      <c r="C12" s="24">
        <f>1000+3000+6160</f>
        <v>10160</v>
      </c>
      <c r="D12" s="24">
        <v>1582</v>
      </c>
      <c r="E12" s="24">
        <f t="shared" ref="E12" si="3">C12-D12</f>
        <v>8578</v>
      </c>
      <c r="F12" s="24">
        <v>8576.8700000000008</v>
      </c>
      <c r="G12" s="24">
        <f t="shared" ref="G12" si="4">E12-F12</f>
        <v>1.1299999999991996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183</v>
      </c>
      <c r="B13" s="11" t="s">
        <v>179</v>
      </c>
      <c r="C13" s="24">
        <v>0</v>
      </c>
      <c r="D13" s="24">
        <v>8391</v>
      </c>
      <c r="E13" s="24">
        <f t="shared" si="0"/>
        <v>-8391</v>
      </c>
      <c r="F13" s="24">
        <v>0</v>
      </c>
      <c r="G13" s="24">
        <f t="shared" ref="G13" si="5">E13-F13</f>
        <v>-8391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2" t="s">
        <v>184</v>
      </c>
      <c r="B14" s="11" t="s">
        <v>77</v>
      </c>
      <c r="C14" s="24">
        <v>0</v>
      </c>
      <c r="D14" s="24">
        <v>175</v>
      </c>
      <c r="E14" s="24">
        <f t="shared" si="0"/>
        <v>-175</v>
      </c>
      <c r="F14" s="24">
        <v>0</v>
      </c>
      <c r="G14" s="24">
        <f t="shared" ref="G14" si="6">E14-F14</f>
        <v>-175</v>
      </c>
      <c r="H14" s="24"/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2" t="s">
        <v>185</v>
      </c>
      <c r="B15" s="11" t="s">
        <v>17</v>
      </c>
      <c r="C15" s="24">
        <v>25000</v>
      </c>
      <c r="D15" s="24">
        <v>7967</v>
      </c>
      <c r="E15" s="24">
        <f t="shared" si="0"/>
        <v>17033</v>
      </c>
      <c r="F15" s="24">
        <v>0</v>
      </c>
      <c r="G15" s="24">
        <f t="shared" si="1"/>
        <v>17033</v>
      </c>
      <c r="H15" s="24"/>
      <c r="I15" s="24">
        <v>0</v>
      </c>
      <c r="J15" s="24">
        <v>5310</v>
      </c>
      <c r="K15" s="24">
        <v>0</v>
      </c>
      <c r="L15" s="24">
        <v>0</v>
      </c>
      <c r="M15" s="24">
        <v>2100</v>
      </c>
      <c r="N15" s="8"/>
      <c r="P15" s="9"/>
      <c r="Q15" s="8"/>
    </row>
    <row r="16" spans="1:17" x14ac:dyDescent="0.2">
      <c r="A16" s="52" t="s">
        <v>186</v>
      </c>
      <c r="B16" s="11" t="s">
        <v>71</v>
      </c>
      <c r="C16" s="24">
        <v>0</v>
      </c>
      <c r="D16" s="24">
        <v>0</v>
      </c>
      <c r="E16" s="24">
        <f t="shared" si="0"/>
        <v>0</v>
      </c>
      <c r="F16" s="24">
        <v>0</v>
      </c>
      <c r="G16" s="24">
        <f t="shared" ref="G16" si="7">E16-F16</f>
        <v>0</v>
      </c>
      <c r="H16" s="24"/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8"/>
      <c r="P16" s="9"/>
      <c r="Q16" s="8"/>
    </row>
    <row r="17" spans="1:17" x14ac:dyDescent="0.2">
      <c r="A17" s="52" t="s">
        <v>187</v>
      </c>
      <c r="B17" s="11" t="s">
        <v>18</v>
      </c>
      <c r="C17" s="24">
        <v>12000</v>
      </c>
      <c r="D17" s="24">
        <v>5760</v>
      </c>
      <c r="E17" s="24">
        <f t="shared" si="0"/>
        <v>6240</v>
      </c>
      <c r="F17" s="24">
        <v>0</v>
      </c>
      <c r="G17" s="24">
        <f t="shared" ref="G17" si="8">E17-F17</f>
        <v>6240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ht="14.1" customHeight="1" x14ac:dyDescent="0.2">
      <c r="A18" s="52" t="s">
        <v>188</v>
      </c>
      <c r="B18" s="11" t="s">
        <v>63</v>
      </c>
      <c r="C18" s="24">
        <f>70000-6160</f>
        <v>63840</v>
      </c>
      <c r="D18" s="24">
        <v>67</v>
      </c>
      <c r="E18" s="24">
        <f t="shared" si="0"/>
        <v>63773</v>
      </c>
      <c r="F18" s="24">
        <v>0</v>
      </c>
      <c r="G18" s="24">
        <f t="shared" si="1"/>
        <v>63773</v>
      </c>
      <c r="H18" s="24"/>
      <c r="I18" s="24">
        <v>0</v>
      </c>
      <c r="J18" s="24">
        <v>0</v>
      </c>
      <c r="K18" s="24">
        <v>150</v>
      </c>
      <c r="L18" s="24">
        <v>0</v>
      </c>
      <c r="M18" s="24">
        <v>45327</v>
      </c>
      <c r="N18" s="2"/>
      <c r="P18" s="13"/>
      <c r="Q18" s="8"/>
    </row>
    <row r="19" spans="1:17" x14ac:dyDescent="0.2">
      <c r="A19" s="52" t="s">
        <v>189</v>
      </c>
      <c r="B19" s="11" t="s">
        <v>19</v>
      </c>
      <c r="C19" s="24">
        <f>20000</f>
        <v>20000</v>
      </c>
      <c r="D19" s="24">
        <v>8283</v>
      </c>
      <c r="E19" s="24">
        <f t="shared" si="0"/>
        <v>11717</v>
      </c>
      <c r="F19" s="24">
        <v>1384</v>
      </c>
      <c r="G19" s="24">
        <f t="shared" si="1"/>
        <v>10333</v>
      </c>
      <c r="H19" s="24"/>
      <c r="I19" s="24">
        <v>6645</v>
      </c>
      <c r="J19" s="24">
        <v>0</v>
      </c>
      <c r="K19" s="24">
        <v>0</v>
      </c>
      <c r="L19" s="24">
        <v>0</v>
      </c>
      <c r="M19" s="24">
        <v>0</v>
      </c>
      <c r="N19" s="8"/>
      <c r="P19" s="12"/>
      <c r="Q19" s="8"/>
    </row>
    <row r="20" spans="1:17" x14ac:dyDescent="0.2">
      <c r="A20" s="53" t="s">
        <v>271</v>
      </c>
      <c r="B20" s="11" t="s">
        <v>272</v>
      </c>
      <c r="C20" s="24">
        <v>0</v>
      </c>
      <c r="D20" s="24">
        <v>0</v>
      </c>
      <c r="E20" s="24">
        <f t="shared" ref="E20" si="9">C20-D20</f>
        <v>0</v>
      </c>
      <c r="F20" s="24">
        <v>0</v>
      </c>
      <c r="G20" s="24">
        <f t="shared" si="1"/>
        <v>0</v>
      </c>
      <c r="H20" s="24"/>
      <c r="I20" s="24">
        <v>300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2" t="s">
        <v>190</v>
      </c>
      <c r="B21" s="11" t="s">
        <v>69</v>
      </c>
      <c r="C21" s="24">
        <v>0</v>
      </c>
      <c r="D21" s="24">
        <v>0</v>
      </c>
      <c r="E21" s="24">
        <f t="shared" si="0"/>
        <v>0</v>
      </c>
      <c r="F21" s="24">
        <v>0</v>
      </c>
      <c r="G21" s="24">
        <f t="shared" ref="G21" si="10">E21-F21</f>
        <v>0</v>
      </c>
      <c r="H21" s="24"/>
      <c r="I21" s="24">
        <v>0</v>
      </c>
      <c r="J21" s="24">
        <v>0</v>
      </c>
      <c r="K21" s="24">
        <v>-2727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191</v>
      </c>
      <c r="B22" s="11" t="s">
        <v>20</v>
      </c>
      <c r="C22" s="24">
        <v>1500</v>
      </c>
      <c r="D22" s="24">
        <v>0</v>
      </c>
      <c r="E22" s="24">
        <f t="shared" si="0"/>
        <v>1500</v>
      </c>
      <c r="F22" s="24">
        <v>0</v>
      </c>
      <c r="G22" s="24">
        <f t="shared" si="1"/>
        <v>1500</v>
      </c>
      <c r="H22" s="24"/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192</v>
      </c>
      <c r="B23" s="11" t="s">
        <v>21</v>
      </c>
      <c r="C23" s="24">
        <v>44000</v>
      </c>
      <c r="D23" s="24">
        <v>21774</v>
      </c>
      <c r="E23" s="24">
        <f t="shared" si="0"/>
        <v>22226</v>
      </c>
      <c r="F23" s="24">
        <v>0</v>
      </c>
      <c r="G23" s="24">
        <f t="shared" si="1"/>
        <v>22226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8"/>
      <c r="Q23" s="8"/>
    </row>
    <row r="24" spans="1:17" x14ac:dyDescent="0.2">
      <c r="A24" s="52" t="s">
        <v>193</v>
      </c>
      <c r="B24" s="11" t="s">
        <v>22</v>
      </c>
      <c r="C24" s="24">
        <v>0</v>
      </c>
      <c r="D24" s="24">
        <v>158</v>
      </c>
      <c r="E24" s="24">
        <f t="shared" si="0"/>
        <v>-158</v>
      </c>
      <c r="F24" s="24">
        <v>0</v>
      </c>
      <c r="G24" s="24">
        <f t="shared" si="1"/>
        <v>-158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</row>
    <row r="25" spans="1:17" x14ac:dyDescent="0.2">
      <c r="A25" s="52" t="s">
        <v>194</v>
      </c>
      <c r="B25" s="11" t="s">
        <v>23</v>
      </c>
      <c r="C25" s="24">
        <v>2500</v>
      </c>
      <c r="D25" s="24">
        <v>1057</v>
      </c>
      <c r="E25" s="24">
        <f t="shared" si="0"/>
        <v>1443</v>
      </c>
      <c r="F25" s="24">
        <v>0</v>
      </c>
      <c r="G25" s="24">
        <f t="shared" si="1"/>
        <v>1443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195</v>
      </c>
      <c r="B26" s="11" t="s">
        <v>24</v>
      </c>
      <c r="C26" s="24">
        <v>41000</v>
      </c>
      <c r="D26" s="24">
        <v>20830</v>
      </c>
      <c r="E26" s="24">
        <f t="shared" si="0"/>
        <v>20170</v>
      </c>
      <c r="F26" s="24">
        <v>0</v>
      </c>
      <c r="G26" s="24">
        <f t="shared" si="1"/>
        <v>20170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196</v>
      </c>
      <c r="B27" s="11" t="s">
        <v>25</v>
      </c>
      <c r="C27" s="24">
        <v>0</v>
      </c>
      <c r="D27" s="24">
        <v>255</v>
      </c>
      <c r="E27" s="24">
        <f t="shared" si="0"/>
        <v>-255</v>
      </c>
      <c r="F27" s="24">
        <v>0</v>
      </c>
      <c r="G27" s="24">
        <f t="shared" si="1"/>
        <v>-255</v>
      </c>
      <c r="H27" s="24"/>
      <c r="I27" s="24">
        <v>916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197</v>
      </c>
      <c r="B28" s="11" t="s">
        <v>178</v>
      </c>
      <c r="C28" s="24">
        <v>0</v>
      </c>
      <c r="D28" s="24">
        <v>0</v>
      </c>
      <c r="E28" s="24">
        <f t="shared" si="0"/>
        <v>0</v>
      </c>
      <c r="F28" s="24">
        <v>0</v>
      </c>
      <c r="G28" s="24">
        <f t="shared" ref="G28" si="11">E28-F28</f>
        <v>0</v>
      </c>
      <c r="H28" s="24"/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2" t="s">
        <v>198</v>
      </c>
      <c r="B29" s="11" t="s">
        <v>26</v>
      </c>
      <c r="C29" s="24">
        <f>1000</f>
        <v>1000</v>
      </c>
      <c r="D29" s="24">
        <v>0</v>
      </c>
      <c r="E29" s="24">
        <f t="shared" si="0"/>
        <v>1000</v>
      </c>
      <c r="F29" s="24">
        <v>340</v>
      </c>
      <c r="G29" s="24">
        <f t="shared" si="1"/>
        <v>660</v>
      </c>
      <c r="H29" s="24"/>
      <c r="I29" s="24">
        <v>1757</v>
      </c>
      <c r="J29" s="24">
        <v>0</v>
      </c>
      <c r="K29" s="24">
        <v>0</v>
      </c>
      <c r="L29" s="24">
        <v>0</v>
      </c>
      <c r="M29" s="24">
        <v>0</v>
      </c>
      <c r="N29" s="2"/>
    </row>
    <row r="30" spans="1:17" x14ac:dyDescent="0.2">
      <c r="A30" s="52" t="s">
        <v>199</v>
      </c>
      <c r="B30" s="11" t="s">
        <v>27</v>
      </c>
      <c r="C30" s="24">
        <f>28800-1000</f>
        <v>27800</v>
      </c>
      <c r="D30" s="24">
        <v>4526</v>
      </c>
      <c r="E30" s="24">
        <f t="shared" si="0"/>
        <v>23274</v>
      </c>
      <c r="F30" s="24">
        <v>310.91000000000003</v>
      </c>
      <c r="G30" s="24">
        <f t="shared" si="1"/>
        <v>22963.09</v>
      </c>
      <c r="H30" s="24"/>
      <c r="I30" s="24">
        <v>0</v>
      </c>
      <c r="J30" s="24">
        <v>0</v>
      </c>
      <c r="K30" s="24">
        <v>115</v>
      </c>
      <c r="L30" s="24">
        <v>0</v>
      </c>
      <c r="M30" s="24">
        <v>0</v>
      </c>
      <c r="N30" s="2"/>
    </row>
    <row r="31" spans="1:17" x14ac:dyDescent="0.2">
      <c r="A31" s="52" t="s">
        <v>200</v>
      </c>
      <c r="B31" s="11" t="s">
        <v>64</v>
      </c>
      <c r="C31" s="24">
        <v>0</v>
      </c>
      <c r="D31" s="24">
        <v>4969</v>
      </c>
      <c r="E31" s="24">
        <f t="shared" si="0"/>
        <v>-4969</v>
      </c>
      <c r="F31" s="24">
        <v>527.74</v>
      </c>
      <c r="G31" s="24">
        <f t="shared" si="1"/>
        <v>-5496.74</v>
      </c>
      <c r="H31" s="24"/>
      <c r="I31" s="24">
        <v>22621</v>
      </c>
      <c r="J31" s="24">
        <v>4963</v>
      </c>
      <c r="K31" s="24">
        <v>0</v>
      </c>
      <c r="L31" s="24">
        <v>0</v>
      </c>
      <c r="M31" s="24">
        <v>0</v>
      </c>
      <c r="N31" s="2"/>
    </row>
    <row r="32" spans="1:17" x14ac:dyDescent="0.2">
      <c r="A32" s="52" t="s">
        <v>201</v>
      </c>
      <c r="B32" s="11" t="s">
        <v>28</v>
      </c>
      <c r="C32" s="24">
        <v>15000</v>
      </c>
      <c r="D32" s="24">
        <v>4211</v>
      </c>
      <c r="E32" s="24">
        <f t="shared" si="0"/>
        <v>10789</v>
      </c>
      <c r="F32" s="24">
        <v>0</v>
      </c>
      <c r="G32" s="24">
        <f t="shared" si="1"/>
        <v>10789</v>
      </c>
      <c r="H32" s="24"/>
      <c r="I32" s="24">
        <v>0</v>
      </c>
      <c r="J32" s="24">
        <v>472</v>
      </c>
      <c r="K32" s="24">
        <v>0</v>
      </c>
      <c r="L32" s="24">
        <v>0</v>
      </c>
      <c r="M32" s="24">
        <v>0</v>
      </c>
      <c r="N32" s="2"/>
    </row>
    <row r="33" spans="1:15" x14ac:dyDescent="0.2">
      <c r="A33" s="52" t="s">
        <v>202</v>
      </c>
      <c r="B33" s="11" t="s">
        <v>29</v>
      </c>
      <c r="C33" s="24">
        <v>40000</v>
      </c>
      <c r="D33" s="24">
        <v>3092</v>
      </c>
      <c r="E33" s="24">
        <f t="shared" si="0"/>
        <v>36908</v>
      </c>
      <c r="F33" s="24">
        <v>0</v>
      </c>
      <c r="G33" s="24">
        <f t="shared" si="1"/>
        <v>36908</v>
      </c>
      <c r="H33" s="24"/>
      <c r="I33" s="24">
        <v>702</v>
      </c>
      <c r="J33" s="24">
        <v>0</v>
      </c>
      <c r="K33" s="24">
        <v>381</v>
      </c>
      <c r="L33" s="24">
        <v>0</v>
      </c>
      <c r="M33" s="24">
        <v>0</v>
      </c>
      <c r="N33" s="2"/>
      <c r="O33" s="14"/>
    </row>
    <row r="34" spans="1:15" x14ac:dyDescent="0.2">
      <c r="A34" s="52" t="s">
        <v>203</v>
      </c>
      <c r="B34" s="11" t="s">
        <v>30</v>
      </c>
      <c r="C34" s="24">
        <v>20000</v>
      </c>
      <c r="D34" s="24">
        <v>9236</v>
      </c>
      <c r="E34" s="24">
        <f t="shared" si="0"/>
        <v>10764</v>
      </c>
      <c r="F34" s="24">
        <v>0</v>
      </c>
      <c r="G34" s="24">
        <f t="shared" si="1"/>
        <v>10764</v>
      </c>
      <c r="H34" s="24"/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8"/>
      <c r="O34" s="14"/>
    </row>
    <row r="35" spans="1:15" x14ac:dyDescent="0.2">
      <c r="A35" s="52" t="s">
        <v>204</v>
      </c>
      <c r="B35" s="11" t="s">
        <v>31</v>
      </c>
      <c r="C35" s="24">
        <v>40000</v>
      </c>
      <c r="D35" s="24">
        <v>40226</v>
      </c>
      <c r="E35" s="24">
        <f t="shared" si="0"/>
        <v>-226</v>
      </c>
      <c r="F35" s="24">
        <v>0</v>
      </c>
      <c r="G35" s="24">
        <f t="shared" si="1"/>
        <v>-226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8"/>
    </row>
    <row r="36" spans="1:15" x14ac:dyDescent="0.2">
      <c r="A36" s="52" t="s">
        <v>205</v>
      </c>
      <c r="B36" s="11" t="s">
        <v>72</v>
      </c>
      <c r="C36" s="24">
        <v>75000</v>
      </c>
      <c r="D36" s="24">
        <v>31356</v>
      </c>
      <c r="E36" s="24">
        <f t="shared" si="0"/>
        <v>43644</v>
      </c>
      <c r="F36" s="24">
        <v>23142.06</v>
      </c>
      <c r="G36" s="24">
        <f t="shared" ref="G36" si="12">E36-F36</f>
        <v>20501.939999999999</v>
      </c>
      <c r="H36" s="24"/>
      <c r="I36" s="24">
        <v>260</v>
      </c>
      <c r="J36" s="24">
        <v>14190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206</v>
      </c>
      <c r="B37" s="11" t="s">
        <v>32</v>
      </c>
      <c r="C37" s="24">
        <v>101374</v>
      </c>
      <c r="D37" s="24">
        <v>3607</v>
      </c>
      <c r="E37" s="24">
        <f t="shared" si="0"/>
        <v>97767</v>
      </c>
      <c r="F37" s="24">
        <v>1550</v>
      </c>
      <c r="G37" s="24">
        <f t="shared" si="1"/>
        <v>96217</v>
      </c>
      <c r="H37" s="24"/>
      <c r="I37" s="24">
        <v>1577</v>
      </c>
      <c r="J37" s="24">
        <v>0</v>
      </c>
      <c r="K37" s="24">
        <v>230</v>
      </c>
      <c r="L37" s="24">
        <v>0</v>
      </c>
      <c r="M37" s="24">
        <v>0</v>
      </c>
      <c r="N37" s="2"/>
      <c r="O37" s="14"/>
    </row>
    <row r="38" spans="1:15" x14ac:dyDescent="0.2">
      <c r="A38" s="52" t="s">
        <v>207</v>
      </c>
      <c r="B38" s="11" t="s">
        <v>33</v>
      </c>
      <c r="C38" s="24">
        <v>10000</v>
      </c>
      <c r="D38" s="24">
        <v>550</v>
      </c>
      <c r="E38" s="24">
        <f t="shared" si="0"/>
        <v>9450</v>
      </c>
      <c r="F38" s="24">
        <v>0</v>
      </c>
      <c r="G38" s="24">
        <f t="shared" si="1"/>
        <v>9450</v>
      </c>
      <c r="H38" s="24"/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8"/>
    </row>
    <row r="39" spans="1:15" x14ac:dyDescent="0.2">
      <c r="A39" s="51" t="s">
        <v>262</v>
      </c>
      <c r="B39" s="11" t="s">
        <v>261</v>
      </c>
      <c r="C39" s="24">
        <v>0</v>
      </c>
      <c r="D39" s="24">
        <v>56</v>
      </c>
      <c r="E39" s="24">
        <f t="shared" ref="E39" si="13">C39-D39</f>
        <v>-56</v>
      </c>
      <c r="F39" s="24">
        <v>0</v>
      </c>
      <c r="G39" s="24">
        <f t="shared" si="1"/>
        <v>-56</v>
      </c>
      <c r="H39" s="24"/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2" t="s">
        <v>252</v>
      </c>
      <c r="B40" s="11" t="s">
        <v>253</v>
      </c>
      <c r="C40" s="24">
        <v>1000</v>
      </c>
      <c r="D40" s="24">
        <v>4121</v>
      </c>
      <c r="E40" s="24">
        <f t="shared" si="0"/>
        <v>-3121</v>
      </c>
      <c r="F40" s="24">
        <v>0</v>
      </c>
      <c r="G40" s="24">
        <f t="shared" ref="G40" si="14">E40-F40</f>
        <v>-3121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208</v>
      </c>
      <c r="B41" s="11" t="s">
        <v>34</v>
      </c>
      <c r="C41" s="24">
        <v>3000</v>
      </c>
      <c r="D41" s="24">
        <v>887</v>
      </c>
      <c r="E41" s="24">
        <f t="shared" ref="E41:E70" si="15">C41-D41</f>
        <v>2113</v>
      </c>
      <c r="F41" s="24">
        <v>0</v>
      </c>
      <c r="G41" s="24">
        <f t="shared" si="1"/>
        <v>2113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209</v>
      </c>
      <c r="B42" s="11" t="s">
        <v>35</v>
      </c>
      <c r="C42" s="24">
        <v>17000</v>
      </c>
      <c r="D42" s="24">
        <v>13</v>
      </c>
      <c r="E42" s="24">
        <f t="shared" si="15"/>
        <v>16987</v>
      </c>
      <c r="F42" s="24">
        <v>3587.22</v>
      </c>
      <c r="G42" s="24">
        <f t="shared" si="1"/>
        <v>13399.78</v>
      </c>
      <c r="H42" s="24"/>
      <c r="I42" s="24">
        <v>2086</v>
      </c>
      <c r="J42" s="24">
        <v>2757</v>
      </c>
      <c r="K42" s="24">
        <v>1622</v>
      </c>
      <c r="L42" s="24">
        <v>0</v>
      </c>
      <c r="M42" s="24">
        <v>1022</v>
      </c>
      <c r="N42" s="2"/>
    </row>
    <row r="43" spans="1:15" x14ac:dyDescent="0.2">
      <c r="A43" s="52" t="s">
        <v>210</v>
      </c>
      <c r="B43" s="11" t="s">
        <v>36</v>
      </c>
      <c r="C43" s="24">
        <v>2000</v>
      </c>
      <c r="D43" s="24">
        <v>0</v>
      </c>
      <c r="E43" s="24">
        <f t="shared" si="15"/>
        <v>2000</v>
      </c>
      <c r="F43" s="24">
        <v>0</v>
      </c>
      <c r="G43" s="24">
        <f t="shared" si="1"/>
        <v>2000</v>
      </c>
      <c r="H43" s="24"/>
      <c r="I43" s="24">
        <v>0</v>
      </c>
      <c r="J43" s="24">
        <v>0</v>
      </c>
      <c r="K43" s="24">
        <v>276</v>
      </c>
      <c r="L43" s="24">
        <v>0</v>
      </c>
      <c r="M43" s="24">
        <v>0</v>
      </c>
      <c r="N43" s="8"/>
    </row>
    <row r="44" spans="1:15" x14ac:dyDescent="0.2">
      <c r="A44" s="52" t="s">
        <v>211</v>
      </c>
      <c r="B44" s="11" t="s">
        <v>76</v>
      </c>
      <c r="C44" s="24">
        <v>4000</v>
      </c>
      <c r="D44" s="24">
        <v>375</v>
      </c>
      <c r="E44" s="24">
        <f t="shared" si="15"/>
        <v>3625</v>
      </c>
      <c r="F44" s="24">
        <v>0</v>
      </c>
      <c r="G44" s="24">
        <f t="shared" ref="G44" si="16">E44-F44</f>
        <v>3625</v>
      </c>
      <c r="H44" s="24"/>
      <c r="I44" s="24">
        <v>4183</v>
      </c>
      <c r="J44" s="24">
        <v>0</v>
      </c>
      <c r="K44" s="24">
        <v>0</v>
      </c>
      <c r="L44" s="24">
        <v>0</v>
      </c>
      <c r="M44" s="24">
        <v>0</v>
      </c>
      <c r="N44" s="8"/>
    </row>
    <row r="45" spans="1:15" x14ac:dyDescent="0.2">
      <c r="A45" s="52" t="s">
        <v>212</v>
      </c>
      <c r="B45" s="11" t="s">
        <v>180</v>
      </c>
      <c r="C45" s="24">
        <v>0</v>
      </c>
      <c r="D45" s="24">
        <v>31</v>
      </c>
      <c r="E45" s="24">
        <f t="shared" si="15"/>
        <v>-31</v>
      </c>
      <c r="F45" s="24">
        <v>0</v>
      </c>
      <c r="G45" s="24">
        <f t="shared" ref="G45" si="17">E45-F45</f>
        <v>-31</v>
      </c>
      <c r="H45" s="24"/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8"/>
    </row>
    <row r="46" spans="1:15" x14ac:dyDescent="0.2">
      <c r="A46" s="52" t="s">
        <v>213</v>
      </c>
      <c r="B46" s="11" t="s">
        <v>37</v>
      </c>
      <c r="C46" s="24">
        <f>40000-5000</f>
        <v>35000</v>
      </c>
      <c r="D46" s="24">
        <v>66</v>
      </c>
      <c r="E46" s="24">
        <f t="shared" si="15"/>
        <v>34934</v>
      </c>
      <c r="F46" s="24">
        <v>0</v>
      </c>
      <c r="G46" s="24">
        <f t="shared" si="1"/>
        <v>34934</v>
      </c>
      <c r="H46" s="24"/>
      <c r="I46" s="24">
        <v>0</v>
      </c>
      <c r="J46" s="24">
        <v>620</v>
      </c>
      <c r="K46" s="24">
        <v>0</v>
      </c>
      <c r="L46" s="24">
        <v>0</v>
      </c>
      <c r="M46" s="24">
        <v>0</v>
      </c>
      <c r="N46" s="3"/>
    </row>
    <row r="47" spans="1:15" x14ac:dyDescent="0.2">
      <c r="A47" s="51" t="s">
        <v>269</v>
      </c>
      <c r="B47" s="11" t="s">
        <v>268</v>
      </c>
      <c r="C47" s="24">
        <f>5000</f>
        <v>5000</v>
      </c>
      <c r="D47" s="24">
        <v>13484</v>
      </c>
      <c r="E47" s="24">
        <f t="shared" ref="E47" si="18">C47-D47</f>
        <v>-8484</v>
      </c>
      <c r="F47" s="24">
        <v>0</v>
      </c>
      <c r="G47" s="24">
        <f t="shared" ref="G47" si="19">E47-F47</f>
        <v>-8484</v>
      </c>
      <c r="H47" s="24"/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3"/>
    </row>
    <row r="48" spans="1:15" x14ac:dyDescent="0.2">
      <c r="A48" s="52" t="s">
        <v>214</v>
      </c>
      <c r="B48" s="11" t="s">
        <v>38</v>
      </c>
      <c r="C48" s="24">
        <v>0</v>
      </c>
      <c r="D48" s="24">
        <v>335</v>
      </c>
      <c r="E48" s="24">
        <f t="shared" si="15"/>
        <v>-335</v>
      </c>
      <c r="F48" s="24">
        <v>0</v>
      </c>
      <c r="G48" s="24">
        <f t="shared" si="1"/>
        <v>-335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8"/>
    </row>
    <row r="49" spans="1:18" x14ac:dyDescent="0.2">
      <c r="A49" s="52" t="s">
        <v>215</v>
      </c>
      <c r="B49" s="11" t="s">
        <v>39</v>
      </c>
      <c r="C49" s="24">
        <v>115000</v>
      </c>
      <c r="D49" s="24">
        <v>79714</v>
      </c>
      <c r="E49" s="24">
        <f t="shared" si="15"/>
        <v>35286</v>
      </c>
      <c r="F49" s="24">
        <v>5880.42</v>
      </c>
      <c r="G49" s="24">
        <f t="shared" si="1"/>
        <v>29405.58</v>
      </c>
      <c r="H49" s="24"/>
      <c r="I49" s="24">
        <v>0</v>
      </c>
      <c r="J49" s="24">
        <v>734</v>
      </c>
      <c r="K49" s="24">
        <v>1758</v>
      </c>
      <c r="L49" s="24">
        <v>0</v>
      </c>
      <c r="M49" s="24">
        <v>0</v>
      </c>
      <c r="N49" s="8"/>
    </row>
    <row r="50" spans="1:18" x14ac:dyDescent="0.2">
      <c r="A50" s="52" t="s">
        <v>216</v>
      </c>
      <c r="B50" s="11" t="s">
        <v>40</v>
      </c>
      <c r="C50" s="24">
        <v>1800</v>
      </c>
      <c r="D50" s="24">
        <v>2082</v>
      </c>
      <c r="E50" s="24">
        <f t="shared" si="15"/>
        <v>-282</v>
      </c>
      <c r="F50" s="24">
        <v>213.23</v>
      </c>
      <c r="G50" s="24">
        <f t="shared" si="1"/>
        <v>-495.23</v>
      </c>
      <c r="H50" s="24"/>
      <c r="I50" s="24">
        <v>0</v>
      </c>
      <c r="J50" s="24">
        <v>15</v>
      </c>
      <c r="K50" s="24">
        <v>0</v>
      </c>
      <c r="L50" s="24">
        <v>0</v>
      </c>
      <c r="M50" s="24">
        <v>0</v>
      </c>
      <c r="N50" s="8"/>
    </row>
    <row r="51" spans="1:18" x14ac:dyDescent="0.2">
      <c r="A51" s="52" t="s">
        <v>217</v>
      </c>
      <c r="B51" s="11" t="s">
        <v>68</v>
      </c>
      <c r="C51" s="24">
        <v>2500</v>
      </c>
      <c r="D51" s="24">
        <v>0</v>
      </c>
      <c r="E51" s="24">
        <f t="shared" si="15"/>
        <v>2500</v>
      </c>
      <c r="F51" s="24">
        <v>0</v>
      </c>
      <c r="G51" s="24">
        <f t="shared" ref="G51" si="20">E51-F51</f>
        <v>2500</v>
      </c>
      <c r="H51" s="24"/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8"/>
    </row>
    <row r="52" spans="1:18" x14ac:dyDescent="0.2">
      <c r="A52" s="52" t="s">
        <v>218</v>
      </c>
      <c r="B52" s="11" t="s">
        <v>41</v>
      </c>
      <c r="C52" s="24">
        <v>0</v>
      </c>
      <c r="D52" s="24">
        <v>1274</v>
      </c>
      <c r="E52" s="24">
        <f t="shared" si="15"/>
        <v>-1274</v>
      </c>
      <c r="F52" s="24">
        <v>0</v>
      </c>
      <c r="G52" s="24">
        <f t="shared" si="1"/>
        <v>-1274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"/>
    </row>
    <row r="53" spans="1:18" x14ac:dyDescent="0.2">
      <c r="A53" s="52" t="s">
        <v>219</v>
      </c>
      <c r="B53" s="11" t="s">
        <v>78</v>
      </c>
      <c r="C53" s="24">
        <v>0</v>
      </c>
      <c r="D53" s="24">
        <v>0</v>
      </c>
      <c r="E53" s="24">
        <f t="shared" si="15"/>
        <v>0</v>
      </c>
      <c r="F53" s="24">
        <v>0</v>
      </c>
      <c r="G53" s="24">
        <f t="shared" ref="G53" si="21">E53-F53</f>
        <v>0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220</v>
      </c>
      <c r="B54" s="11" t="s">
        <v>42</v>
      </c>
      <c r="C54" s="24">
        <v>32000</v>
      </c>
      <c r="D54" s="24">
        <v>804</v>
      </c>
      <c r="E54" s="24">
        <f t="shared" si="15"/>
        <v>31196</v>
      </c>
      <c r="F54" s="24">
        <v>0</v>
      </c>
      <c r="G54" s="24">
        <f t="shared" si="1"/>
        <v>31196</v>
      </c>
      <c r="H54" s="24"/>
      <c r="I54" s="24">
        <v>-136</v>
      </c>
      <c r="J54" s="24">
        <v>102</v>
      </c>
      <c r="K54" s="24">
        <v>0</v>
      </c>
      <c r="L54" s="24">
        <v>0</v>
      </c>
      <c r="M54" s="24">
        <v>0</v>
      </c>
      <c r="N54" s="2"/>
    </row>
    <row r="55" spans="1:18" x14ac:dyDescent="0.2">
      <c r="A55" s="52" t="s">
        <v>221</v>
      </c>
      <c r="B55" s="11" t="s">
        <v>43</v>
      </c>
      <c r="C55" s="24">
        <f>133000+36000+19000-68326-20000</f>
        <v>99674</v>
      </c>
      <c r="D55" s="24">
        <v>865</v>
      </c>
      <c r="E55" s="24">
        <f t="shared" si="15"/>
        <v>98809</v>
      </c>
      <c r="F55" s="24">
        <v>0</v>
      </c>
      <c r="G55" s="24">
        <f t="shared" si="1"/>
        <v>98809</v>
      </c>
      <c r="H55" s="24"/>
      <c r="I55" s="24">
        <v>0</v>
      </c>
      <c r="J55" s="24">
        <v>0</v>
      </c>
      <c r="K55" s="24">
        <v>-19</v>
      </c>
      <c r="L55" s="24">
        <v>0</v>
      </c>
      <c r="M55" s="24">
        <v>0</v>
      </c>
      <c r="N55" s="2"/>
      <c r="R55" s="2"/>
    </row>
    <row r="56" spans="1:18" x14ac:dyDescent="0.2">
      <c r="A56" s="52" t="s">
        <v>222</v>
      </c>
      <c r="B56" s="11" t="s">
        <v>44</v>
      </c>
      <c r="C56" s="24">
        <v>20000</v>
      </c>
      <c r="D56" s="24">
        <v>0</v>
      </c>
      <c r="E56" s="24">
        <f t="shared" si="15"/>
        <v>20000</v>
      </c>
      <c r="F56" s="24">
        <v>0</v>
      </c>
      <c r="G56" s="24">
        <f t="shared" si="1"/>
        <v>20000</v>
      </c>
      <c r="H56" s="24"/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"/>
    </row>
    <row r="57" spans="1:18" x14ac:dyDescent="0.2">
      <c r="A57" s="52" t="s">
        <v>223</v>
      </c>
      <c r="B57" s="11" t="s">
        <v>45</v>
      </c>
      <c r="C57" s="24">
        <v>0</v>
      </c>
      <c r="D57" s="24">
        <v>0</v>
      </c>
      <c r="E57" s="24">
        <f t="shared" si="15"/>
        <v>0</v>
      </c>
      <c r="F57" s="24">
        <v>0</v>
      </c>
      <c r="G57" s="24">
        <f t="shared" si="1"/>
        <v>0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8"/>
    </row>
    <row r="58" spans="1:18" x14ac:dyDescent="0.2">
      <c r="A58" s="52" t="s">
        <v>224</v>
      </c>
      <c r="B58" s="11" t="s">
        <v>46</v>
      </c>
      <c r="C58" s="24">
        <v>0</v>
      </c>
      <c r="D58" s="24">
        <v>0</v>
      </c>
      <c r="E58" s="24">
        <f t="shared" si="15"/>
        <v>0</v>
      </c>
      <c r="F58" s="24">
        <v>0</v>
      </c>
      <c r="G58" s="24">
        <f t="shared" si="1"/>
        <v>0</v>
      </c>
      <c r="H58" s="24"/>
      <c r="I58" s="24">
        <v>99487</v>
      </c>
      <c r="J58" s="24">
        <v>0</v>
      </c>
      <c r="K58" s="24">
        <v>0</v>
      </c>
      <c r="L58" s="24">
        <v>0</v>
      </c>
      <c r="M58" s="24">
        <v>0</v>
      </c>
      <c r="N58" s="2"/>
    </row>
    <row r="59" spans="1:18" x14ac:dyDescent="0.2">
      <c r="A59" s="52" t="s">
        <v>225</v>
      </c>
      <c r="B59" s="11" t="s">
        <v>47</v>
      </c>
      <c r="C59" s="24">
        <v>120000</v>
      </c>
      <c r="D59" s="24">
        <v>39858</v>
      </c>
      <c r="E59" s="24">
        <f t="shared" si="15"/>
        <v>80142</v>
      </c>
      <c r="F59" s="24">
        <v>0</v>
      </c>
      <c r="G59" s="24">
        <f t="shared" si="1"/>
        <v>80142</v>
      </c>
      <c r="H59" s="24"/>
      <c r="I59" s="24">
        <v>500</v>
      </c>
      <c r="J59" s="24">
        <v>0</v>
      </c>
      <c r="K59" s="24">
        <v>0</v>
      </c>
      <c r="L59" s="24">
        <v>0</v>
      </c>
      <c r="M59" s="24">
        <v>0</v>
      </c>
      <c r="N59" s="2"/>
      <c r="O59" s="14"/>
    </row>
    <row r="60" spans="1:18" x14ac:dyDescent="0.2">
      <c r="A60" s="52" t="s">
        <v>226</v>
      </c>
      <c r="B60" s="11" t="s">
        <v>48</v>
      </c>
      <c r="C60" s="24">
        <v>130000</v>
      </c>
      <c r="D60" s="24">
        <v>75760</v>
      </c>
      <c r="E60" s="24">
        <f t="shared" si="15"/>
        <v>54240</v>
      </c>
      <c r="F60" s="24">
        <v>0</v>
      </c>
      <c r="G60" s="24">
        <f t="shared" si="1"/>
        <v>54240</v>
      </c>
      <c r="H60" s="24"/>
      <c r="I60" s="24">
        <v>0</v>
      </c>
      <c r="J60" s="24">
        <v>0</v>
      </c>
      <c r="K60" s="24">
        <v>-219</v>
      </c>
      <c r="L60" s="24">
        <v>0</v>
      </c>
      <c r="M60" s="24">
        <v>0</v>
      </c>
      <c r="N60" s="2"/>
      <c r="O60" s="14"/>
    </row>
    <row r="61" spans="1:18" x14ac:dyDescent="0.2">
      <c r="A61" s="52" t="s">
        <v>227</v>
      </c>
      <c r="B61" s="11" t="s">
        <v>49</v>
      </c>
      <c r="C61" s="24">
        <v>6000</v>
      </c>
      <c r="D61" s="24">
        <v>6303</v>
      </c>
      <c r="E61" s="24">
        <f t="shared" si="15"/>
        <v>-303</v>
      </c>
      <c r="F61" s="24">
        <v>0</v>
      </c>
      <c r="G61" s="24">
        <f t="shared" si="1"/>
        <v>-303</v>
      </c>
      <c r="H61" s="24"/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8"/>
    </row>
    <row r="62" spans="1:18" x14ac:dyDescent="0.2">
      <c r="A62" s="52" t="s">
        <v>228</v>
      </c>
      <c r="B62" s="11" t="s">
        <v>65</v>
      </c>
      <c r="C62" s="24">
        <v>0</v>
      </c>
      <c r="D62" s="24">
        <v>0</v>
      </c>
      <c r="E62" s="24">
        <f t="shared" si="15"/>
        <v>0</v>
      </c>
      <c r="F62" s="24">
        <v>0</v>
      </c>
      <c r="G62" s="24">
        <f t="shared" si="1"/>
        <v>0</v>
      </c>
      <c r="H62" s="24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"/>
    </row>
    <row r="63" spans="1:18" x14ac:dyDescent="0.2">
      <c r="A63" s="52" t="s">
        <v>229</v>
      </c>
      <c r="B63" s="11" t="s">
        <v>50</v>
      </c>
      <c r="C63" s="24">
        <v>0</v>
      </c>
      <c r="D63" s="24">
        <v>0</v>
      </c>
      <c r="E63" s="24">
        <f t="shared" si="15"/>
        <v>0</v>
      </c>
      <c r="F63" s="24">
        <v>0</v>
      </c>
      <c r="G63" s="24">
        <f t="shared" si="1"/>
        <v>0</v>
      </c>
      <c r="H63" s="24"/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8"/>
    </row>
    <row r="64" spans="1:18" x14ac:dyDescent="0.2">
      <c r="A64" s="52" t="s">
        <v>230</v>
      </c>
      <c r="B64" s="11" t="s">
        <v>51</v>
      </c>
      <c r="C64" s="24">
        <f>30000-10000</f>
        <v>20000</v>
      </c>
      <c r="D64" s="24">
        <v>14638</v>
      </c>
      <c r="E64" s="24">
        <f t="shared" si="15"/>
        <v>5362</v>
      </c>
      <c r="F64" s="24">
        <v>0</v>
      </c>
      <c r="G64" s="24">
        <f t="shared" si="1"/>
        <v>5362</v>
      </c>
      <c r="H64" s="24"/>
      <c r="I64" s="24">
        <v>0</v>
      </c>
      <c r="J64" s="24">
        <v>378</v>
      </c>
      <c r="K64" s="24">
        <v>0</v>
      </c>
      <c r="L64" s="24">
        <v>0</v>
      </c>
      <c r="M64" s="24">
        <v>0</v>
      </c>
      <c r="N64" s="8"/>
    </row>
    <row r="65" spans="1:19" x14ac:dyDescent="0.2">
      <c r="A65" s="52" t="s">
        <v>231</v>
      </c>
      <c r="B65" s="11" t="s">
        <v>52</v>
      </c>
      <c r="C65" s="24">
        <v>800</v>
      </c>
      <c r="D65" s="24">
        <v>1643</v>
      </c>
      <c r="E65" s="24">
        <f t="shared" si="15"/>
        <v>-843</v>
      </c>
      <c r="F65" s="24">
        <v>0</v>
      </c>
      <c r="G65" s="24">
        <f t="shared" si="1"/>
        <v>-843</v>
      </c>
      <c r="H65" s="24"/>
      <c r="I65" s="24">
        <v>5367</v>
      </c>
      <c r="J65" s="24">
        <v>0</v>
      </c>
      <c r="K65" s="24">
        <v>0</v>
      </c>
      <c r="L65" s="24">
        <v>0</v>
      </c>
      <c r="M65" s="24">
        <v>0</v>
      </c>
      <c r="N65" s="2"/>
    </row>
    <row r="66" spans="1:19" x14ac:dyDescent="0.2">
      <c r="A66" s="52" t="s">
        <v>232</v>
      </c>
      <c r="B66" s="11" t="s">
        <v>53</v>
      </c>
      <c r="C66" s="24">
        <f>100+10000</f>
        <v>10100</v>
      </c>
      <c r="D66" s="24">
        <v>0</v>
      </c>
      <c r="E66" s="24">
        <f t="shared" si="15"/>
        <v>10100</v>
      </c>
      <c r="F66" s="24">
        <v>7554.67</v>
      </c>
      <c r="G66" s="24">
        <f t="shared" si="1"/>
        <v>2545.33</v>
      </c>
      <c r="H66" s="24"/>
      <c r="I66" s="24">
        <v>0</v>
      </c>
      <c r="J66" s="24">
        <v>756</v>
      </c>
      <c r="K66" s="24">
        <v>0</v>
      </c>
      <c r="L66" s="24">
        <v>0</v>
      </c>
      <c r="M66" s="24">
        <v>3012</v>
      </c>
      <c r="N66" s="2"/>
    </row>
    <row r="67" spans="1:19" x14ac:dyDescent="0.2">
      <c r="A67" s="52" t="s">
        <v>233</v>
      </c>
      <c r="B67" s="11" t="s">
        <v>54</v>
      </c>
      <c r="C67" s="24">
        <v>15000</v>
      </c>
      <c r="D67" s="24">
        <v>3272</v>
      </c>
      <c r="E67" s="24">
        <f t="shared" si="15"/>
        <v>11728</v>
      </c>
      <c r="F67" s="24">
        <v>0</v>
      </c>
      <c r="G67" s="24">
        <f t="shared" si="1"/>
        <v>11728</v>
      </c>
      <c r="H67" s="24"/>
      <c r="I67" s="24">
        <v>1905</v>
      </c>
      <c r="J67" s="24">
        <v>0</v>
      </c>
      <c r="K67" s="24">
        <v>0</v>
      </c>
      <c r="L67" s="24">
        <v>0</v>
      </c>
      <c r="M67" s="24">
        <v>0</v>
      </c>
      <c r="N67" s="2"/>
    </row>
    <row r="68" spans="1:19" x14ac:dyDescent="0.2">
      <c r="A68" s="52" t="s">
        <v>234</v>
      </c>
      <c r="B68" s="11" t="s">
        <v>66</v>
      </c>
      <c r="C68" s="24">
        <v>10000</v>
      </c>
      <c r="D68" s="24">
        <v>437</v>
      </c>
      <c r="E68" s="24">
        <f t="shared" si="15"/>
        <v>9563</v>
      </c>
      <c r="F68" s="24">
        <v>0</v>
      </c>
      <c r="G68" s="24">
        <f t="shared" ref="G68" si="22">E68-F68</f>
        <v>9563</v>
      </c>
      <c r="H68" s="24"/>
      <c r="I68" s="24">
        <v>1878</v>
      </c>
      <c r="J68" s="24">
        <v>0</v>
      </c>
      <c r="K68" s="24">
        <v>0</v>
      </c>
      <c r="L68" s="24">
        <v>0</v>
      </c>
      <c r="M68" s="24">
        <v>0</v>
      </c>
      <c r="N68" s="8"/>
      <c r="O68" s="3"/>
      <c r="P68" s="8"/>
    </row>
    <row r="69" spans="1:19" x14ac:dyDescent="0.2">
      <c r="A69" s="52" t="s">
        <v>235</v>
      </c>
      <c r="B69" s="11" t="s">
        <v>55</v>
      </c>
      <c r="C69" s="24">
        <v>17000</v>
      </c>
      <c r="D69" s="24">
        <v>4213</v>
      </c>
      <c r="E69" s="24">
        <f t="shared" si="15"/>
        <v>12787</v>
      </c>
      <c r="F69" s="24">
        <v>0</v>
      </c>
      <c r="G69" s="24">
        <f t="shared" si="1"/>
        <v>12787</v>
      </c>
      <c r="H69" s="24"/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</row>
    <row r="70" spans="1:19" x14ac:dyDescent="0.2">
      <c r="A70" s="52" t="s">
        <v>236</v>
      </c>
      <c r="B70" s="11" t="s">
        <v>70</v>
      </c>
      <c r="C70" s="24">
        <v>0</v>
      </c>
      <c r="D70" s="24">
        <v>918</v>
      </c>
      <c r="E70" s="24">
        <f t="shared" si="15"/>
        <v>-918</v>
      </c>
      <c r="F70" s="24">
        <v>0</v>
      </c>
      <c r="G70" s="24">
        <f t="shared" ref="G70" si="23">E70-F70</f>
        <v>-918</v>
      </c>
      <c r="H70" s="24"/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2">
      <c r="A71" s="52" t="s">
        <v>237</v>
      </c>
      <c r="B71" s="11" t="s">
        <v>56</v>
      </c>
      <c r="C71" s="24">
        <v>6500</v>
      </c>
      <c r="D71" s="24">
        <v>9219</v>
      </c>
      <c r="E71" s="24">
        <f t="shared" ref="E71:E84" si="24">C71-D71</f>
        <v>-2719</v>
      </c>
      <c r="F71" s="24">
        <v>4746.6099999999997</v>
      </c>
      <c r="G71" s="24">
        <f t="shared" si="1"/>
        <v>-7465.61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P71" s="3"/>
    </row>
    <row r="72" spans="1:19" x14ac:dyDescent="0.2">
      <c r="A72" s="52" t="s">
        <v>238</v>
      </c>
      <c r="B72" s="11" t="s">
        <v>57</v>
      </c>
      <c r="C72" s="24">
        <v>0</v>
      </c>
      <c r="D72" s="24">
        <v>0</v>
      </c>
      <c r="E72" s="24">
        <f t="shared" si="24"/>
        <v>0</v>
      </c>
      <c r="F72" s="24">
        <v>0</v>
      </c>
      <c r="G72" s="24">
        <f t="shared" ref="G72:G73" si="25">E72-F72</f>
        <v>0</v>
      </c>
      <c r="H72" s="24"/>
      <c r="I72" s="24">
        <v>59</v>
      </c>
      <c r="J72" s="24">
        <v>0</v>
      </c>
      <c r="K72" s="24">
        <v>0</v>
      </c>
      <c r="L72" s="24">
        <v>0</v>
      </c>
      <c r="M72" s="24">
        <v>0</v>
      </c>
      <c r="N72" s="8"/>
      <c r="O72" s="15"/>
      <c r="P72" s="3"/>
    </row>
    <row r="73" spans="1:19" x14ac:dyDescent="0.2">
      <c r="A73" s="51" t="s">
        <v>251</v>
      </c>
      <c r="B73" s="11" t="s">
        <v>250</v>
      </c>
      <c r="C73" s="24">
        <v>0</v>
      </c>
      <c r="D73" s="24">
        <v>0</v>
      </c>
      <c r="E73" s="24">
        <f t="shared" si="24"/>
        <v>0</v>
      </c>
      <c r="F73" s="24">
        <v>0</v>
      </c>
      <c r="G73" s="24">
        <f t="shared" si="25"/>
        <v>0</v>
      </c>
      <c r="H73" s="24"/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8"/>
      <c r="O73" s="15"/>
      <c r="P73" s="3"/>
    </row>
    <row r="74" spans="1:19" x14ac:dyDescent="0.2">
      <c r="A74" s="52" t="s">
        <v>239</v>
      </c>
      <c r="B74" s="11" t="s">
        <v>58</v>
      </c>
      <c r="C74" s="24">
        <v>0</v>
      </c>
      <c r="D74" s="24">
        <v>0</v>
      </c>
      <c r="E74" s="24">
        <f t="shared" si="24"/>
        <v>0</v>
      </c>
      <c r="F74" s="24">
        <v>0</v>
      </c>
      <c r="G74" s="24">
        <f t="shared" si="1"/>
        <v>0</v>
      </c>
      <c r="H74" s="24"/>
      <c r="I74" s="24">
        <v>388</v>
      </c>
      <c r="J74" s="24">
        <v>0</v>
      </c>
      <c r="K74" s="24">
        <v>0</v>
      </c>
      <c r="L74" s="24">
        <v>0</v>
      </c>
      <c r="M74" s="24">
        <v>0</v>
      </c>
      <c r="N74" s="2"/>
      <c r="O74" s="3"/>
      <c r="P74" s="3"/>
      <c r="Q74" s="8"/>
      <c r="S74" s="41"/>
    </row>
    <row r="75" spans="1:19" x14ac:dyDescent="0.2">
      <c r="A75" s="52" t="s">
        <v>240</v>
      </c>
      <c r="B75" s="11" t="s">
        <v>73</v>
      </c>
      <c r="C75" s="24">
        <v>0</v>
      </c>
      <c r="D75" s="24">
        <v>0</v>
      </c>
      <c r="E75" s="24">
        <f t="shared" si="24"/>
        <v>0</v>
      </c>
      <c r="F75" s="24">
        <v>0</v>
      </c>
      <c r="G75" s="24">
        <f t="shared" ref="G75" si="26">E75-F75</f>
        <v>0</v>
      </c>
      <c r="H75" s="24"/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2">
      <c r="A76" s="52" t="s">
        <v>241</v>
      </c>
      <c r="B76" s="11" t="s">
        <v>59</v>
      </c>
      <c r="C76" s="24">
        <v>0</v>
      </c>
      <c r="D76" s="24">
        <v>0</v>
      </c>
      <c r="E76" s="24">
        <f t="shared" si="24"/>
        <v>0</v>
      </c>
      <c r="F76" s="24">
        <v>0</v>
      </c>
      <c r="G76" s="24">
        <f t="shared" ref="G76:G84" si="27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</row>
    <row r="77" spans="1:19" x14ac:dyDescent="0.2">
      <c r="A77" s="52" t="s">
        <v>254</v>
      </c>
      <c r="B77" s="11" t="s">
        <v>255</v>
      </c>
      <c r="C77" s="24">
        <v>0</v>
      </c>
      <c r="D77" s="24">
        <v>0</v>
      </c>
      <c r="E77" s="24">
        <f t="shared" si="24"/>
        <v>0</v>
      </c>
      <c r="F77" s="24">
        <v>0</v>
      </c>
      <c r="G77" s="24">
        <f t="shared" ref="G77" si="28">E77-F77</f>
        <v>0</v>
      </c>
      <c r="H77" s="24"/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"/>
    </row>
    <row r="78" spans="1:19" ht="15" customHeight="1" x14ac:dyDescent="0.2">
      <c r="A78" s="52" t="s">
        <v>242</v>
      </c>
      <c r="B78" s="11" t="s">
        <v>256</v>
      </c>
      <c r="C78" s="24">
        <f>773296-615701-32038-15370</f>
        <v>110187</v>
      </c>
      <c r="D78" s="24">
        <v>1838</v>
      </c>
      <c r="E78" s="24">
        <f t="shared" si="24"/>
        <v>108349</v>
      </c>
      <c r="F78" s="24">
        <v>0</v>
      </c>
      <c r="G78" s="24">
        <f t="shared" si="27"/>
        <v>108349</v>
      </c>
      <c r="H78" s="24"/>
      <c r="I78" s="24">
        <v>0</v>
      </c>
      <c r="J78" s="24">
        <v>0</v>
      </c>
      <c r="K78" s="24">
        <v>-473</v>
      </c>
      <c r="L78" s="24">
        <v>0</v>
      </c>
      <c r="M78" s="24">
        <v>-197</v>
      </c>
      <c r="N78" s="2"/>
    </row>
    <row r="79" spans="1:19" ht="15" customHeight="1" x14ac:dyDescent="0.2">
      <c r="A79" s="52" t="s">
        <v>243</v>
      </c>
      <c r="B79" s="10" t="s">
        <v>257</v>
      </c>
      <c r="C79" s="24">
        <v>0</v>
      </c>
      <c r="D79" s="24">
        <v>946</v>
      </c>
      <c r="E79" s="24">
        <f t="shared" si="24"/>
        <v>-946</v>
      </c>
      <c r="F79" s="24">
        <v>0</v>
      </c>
      <c r="G79" s="24">
        <f t="shared" ref="G79" si="29">E79-F79</f>
        <v>-946</v>
      </c>
      <c r="H79" s="24"/>
      <c r="I79" s="24">
        <v>0</v>
      </c>
      <c r="J79" s="24">
        <v>10580</v>
      </c>
      <c r="K79" s="24">
        <v>0</v>
      </c>
      <c r="L79" s="24">
        <v>0</v>
      </c>
      <c r="M79" s="24">
        <v>0</v>
      </c>
      <c r="N79" s="2"/>
    </row>
    <row r="80" spans="1:19" x14ac:dyDescent="0.2">
      <c r="A80" s="52" t="s">
        <v>244</v>
      </c>
      <c r="B80" s="10" t="s">
        <v>259</v>
      </c>
      <c r="C80" s="24">
        <v>0</v>
      </c>
      <c r="D80" s="24">
        <v>0</v>
      </c>
      <c r="E80" s="24">
        <f t="shared" si="24"/>
        <v>0</v>
      </c>
      <c r="F80" s="24">
        <v>0</v>
      </c>
      <c r="G80" s="24">
        <f t="shared" si="27"/>
        <v>0</v>
      </c>
      <c r="H80" s="24"/>
      <c r="I80" s="24">
        <v>0</v>
      </c>
      <c r="J80" s="24">
        <v>0</v>
      </c>
      <c r="K80" s="24">
        <v>18668</v>
      </c>
      <c r="L80" s="24">
        <v>2470</v>
      </c>
      <c r="M80" s="24">
        <v>0</v>
      </c>
      <c r="N80" s="8"/>
    </row>
    <row r="81" spans="1:17" x14ac:dyDescent="0.2">
      <c r="A81" s="52" t="s">
        <v>245</v>
      </c>
      <c r="B81" s="10" t="s">
        <v>260</v>
      </c>
      <c r="C81" s="24">
        <v>0</v>
      </c>
      <c r="D81" s="24">
        <v>0</v>
      </c>
      <c r="E81" s="24">
        <f t="shared" si="24"/>
        <v>0</v>
      </c>
      <c r="F81" s="24">
        <v>0</v>
      </c>
      <c r="G81" s="24">
        <f t="shared" si="27"/>
        <v>0</v>
      </c>
      <c r="H81" s="24"/>
      <c r="I81" s="24">
        <v>0</v>
      </c>
      <c r="J81" s="24">
        <v>0</v>
      </c>
      <c r="K81" s="24">
        <v>10494</v>
      </c>
      <c r="L81" s="24">
        <v>1330</v>
      </c>
      <c r="M81" s="24">
        <v>0</v>
      </c>
      <c r="N81" s="8"/>
    </row>
    <row r="82" spans="1:17" x14ac:dyDescent="0.2">
      <c r="A82" s="52" t="s">
        <v>246</v>
      </c>
      <c r="B82" s="10" t="s">
        <v>258</v>
      </c>
      <c r="C82" s="24">
        <v>0</v>
      </c>
      <c r="D82" s="24">
        <v>0</v>
      </c>
      <c r="E82" s="24">
        <f t="shared" si="24"/>
        <v>0</v>
      </c>
      <c r="F82" s="24">
        <v>0</v>
      </c>
      <c r="G82" s="24">
        <f t="shared" ref="G82" si="30">E82-F82</f>
        <v>0</v>
      </c>
      <c r="H82" s="24"/>
      <c r="I82" s="24">
        <v>1000</v>
      </c>
      <c r="J82" s="24">
        <v>0</v>
      </c>
      <c r="K82" s="24">
        <v>0</v>
      </c>
      <c r="L82" s="24">
        <v>0</v>
      </c>
      <c r="M82" s="24">
        <v>0</v>
      </c>
      <c r="N82" s="8"/>
    </row>
    <row r="83" spans="1:17" x14ac:dyDescent="0.2">
      <c r="A83" s="52" t="s">
        <v>247</v>
      </c>
      <c r="B83" s="10" t="s">
        <v>67</v>
      </c>
      <c r="C83" s="24">
        <v>0</v>
      </c>
      <c r="D83" s="24">
        <v>0</v>
      </c>
      <c r="E83" s="24">
        <f t="shared" si="24"/>
        <v>0</v>
      </c>
      <c r="F83" s="24">
        <v>0</v>
      </c>
      <c r="G83" s="24">
        <f t="shared" ref="G83" si="31">E83-F83</f>
        <v>0</v>
      </c>
      <c r="H83" s="24"/>
      <c r="I83" s="24">
        <v>10303</v>
      </c>
      <c r="J83" s="24">
        <v>0</v>
      </c>
      <c r="K83" s="24">
        <v>1446</v>
      </c>
      <c r="L83" s="24">
        <v>0</v>
      </c>
      <c r="M83" s="24">
        <v>0</v>
      </c>
      <c r="N83" s="8"/>
    </row>
    <row r="84" spans="1:17" s="43" customFormat="1" x14ac:dyDescent="0.2">
      <c r="A84" s="34"/>
      <c r="B84" s="11" t="s">
        <v>60</v>
      </c>
      <c r="C84" s="25">
        <f>SUM(C8:C83)</f>
        <v>1584735</v>
      </c>
      <c r="D84" s="25">
        <f>SUM(D8:D83)</f>
        <v>550833</v>
      </c>
      <c r="E84" s="25">
        <f t="shared" si="24"/>
        <v>1033902</v>
      </c>
      <c r="F84" s="25">
        <f>SUM(F8:F83)</f>
        <v>57813.73</v>
      </c>
      <c r="G84" s="25">
        <f t="shared" si="27"/>
        <v>976088.27</v>
      </c>
      <c r="H84" s="25"/>
      <c r="I84" s="25">
        <f>SUM(I8:I83)</f>
        <v>172422</v>
      </c>
      <c r="J84" s="25">
        <f>SUM(J8:J83)</f>
        <v>40877</v>
      </c>
      <c r="K84" s="25">
        <f>SUM(K8:K83)</f>
        <v>31912</v>
      </c>
      <c r="L84" s="25">
        <f>SUM(L8:L83)</f>
        <v>3800</v>
      </c>
      <c r="M84" s="25">
        <f>SUM(M8:M83)</f>
        <v>51264</v>
      </c>
      <c r="N84" s="42"/>
    </row>
    <row r="85" spans="1:17" x14ac:dyDescent="0.2">
      <c r="B85" s="4" t="s">
        <v>61</v>
      </c>
      <c r="H85" s="26"/>
      <c r="I85" s="27"/>
      <c r="J85" s="27"/>
      <c r="K85" s="27"/>
      <c r="L85" s="27"/>
      <c r="M85" s="27"/>
      <c r="O85" s="8"/>
    </row>
    <row r="86" spans="1:17" x14ac:dyDescent="0.2">
      <c r="A86" s="8"/>
      <c r="B86" s="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7" ht="20.65" customHeight="1" x14ac:dyDescent="0.2">
      <c r="A87" s="54" t="s">
        <v>267</v>
      </c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7" x14ac:dyDescent="0.2">
      <c r="A88" s="54" t="s">
        <v>0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ht="13.5" customHeight="1" x14ac:dyDescent="0.2">
      <c r="A89" s="54" t="s">
        <v>270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16"/>
    </row>
    <row r="90" spans="1:17" x14ac:dyDescent="0.2">
      <c r="A90" s="54" t="s">
        <v>1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7" ht="13.5" thickBot="1" x14ac:dyDescent="0.25">
      <c r="A91" s="29"/>
      <c r="B91" s="30"/>
      <c r="C91" s="17"/>
      <c r="D91" s="17"/>
      <c r="E91" s="36"/>
      <c r="F91" s="18"/>
      <c r="G91" s="18"/>
      <c r="H91" s="18"/>
      <c r="I91" s="17"/>
      <c r="J91" s="17"/>
      <c r="K91" s="17"/>
      <c r="L91" s="17"/>
      <c r="M91" s="17"/>
    </row>
    <row r="92" spans="1:17" ht="13.5" thickBot="1" x14ac:dyDescent="0.25">
      <c r="A92" s="31"/>
      <c r="B92" s="32"/>
      <c r="C92" s="37" t="s">
        <v>2</v>
      </c>
      <c r="D92" s="19"/>
      <c r="E92" s="19"/>
      <c r="F92" s="19"/>
      <c r="G92" s="38"/>
      <c r="H92" s="39"/>
      <c r="I92" s="55" t="s">
        <v>3</v>
      </c>
      <c r="J92" s="56"/>
      <c r="K92" s="56"/>
      <c r="L92" s="56"/>
      <c r="M92" s="57"/>
      <c r="N92" s="8"/>
    </row>
    <row r="93" spans="1:17" ht="26.25" thickBot="1" x14ac:dyDescent="0.25">
      <c r="A93" s="33" t="s">
        <v>4</v>
      </c>
      <c r="B93" s="33" t="s">
        <v>5</v>
      </c>
      <c r="C93" s="20" t="s">
        <v>6</v>
      </c>
      <c r="D93" s="21" t="s">
        <v>7</v>
      </c>
      <c r="E93" s="21" t="s">
        <v>8</v>
      </c>
      <c r="F93" s="21" t="s">
        <v>9</v>
      </c>
      <c r="G93" s="22" t="s">
        <v>10</v>
      </c>
      <c r="H93" s="40"/>
      <c r="I93" s="20" t="s">
        <v>11</v>
      </c>
      <c r="J93" s="35" t="s">
        <v>75</v>
      </c>
      <c r="K93" s="21" t="s">
        <v>12</v>
      </c>
      <c r="L93" s="23" t="s">
        <v>13</v>
      </c>
      <c r="M93" s="23" t="s">
        <v>14</v>
      </c>
      <c r="N93" s="1"/>
      <c r="P93" s="7"/>
      <c r="Q93" s="8"/>
    </row>
    <row r="94" spans="1:17" x14ac:dyDescent="0.2">
      <c r="A94" s="51" t="s">
        <v>263</v>
      </c>
      <c r="B94" s="11" t="s">
        <v>264</v>
      </c>
      <c r="C94" s="24">
        <v>4000</v>
      </c>
      <c r="D94" s="24">
        <v>0</v>
      </c>
      <c r="E94" s="24">
        <v>4000</v>
      </c>
      <c r="F94" s="24">
        <v>0</v>
      </c>
      <c r="G94" s="24">
        <v>4000</v>
      </c>
      <c r="H94" s="24"/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"/>
      <c r="P94" s="9"/>
      <c r="Q94" s="8"/>
    </row>
    <row r="95" spans="1:17" x14ac:dyDescent="0.2">
      <c r="A95" s="51" t="s">
        <v>181</v>
      </c>
      <c r="B95" s="11" t="s">
        <v>15</v>
      </c>
      <c r="C95" s="24">
        <v>218000</v>
      </c>
      <c r="D95" s="24">
        <v>84808</v>
      </c>
      <c r="E95" s="24">
        <v>133192</v>
      </c>
      <c r="F95" s="24">
        <v>0</v>
      </c>
      <c r="G95" s="24">
        <v>133192</v>
      </c>
      <c r="H95" s="24"/>
      <c r="I95" s="24">
        <v>10413</v>
      </c>
      <c r="J95" s="24">
        <v>0</v>
      </c>
      <c r="K95" s="24">
        <v>175</v>
      </c>
      <c r="L95" s="24">
        <v>0</v>
      </c>
      <c r="M95" s="24">
        <v>0</v>
      </c>
      <c r="N95" s="2"/>
      <c r="P95" s="9"/>
      <c r="Q95" s="8"/>
    </row>
    <row r="96" spans="1:17" x14ac:dyDescent="0.2">
      <c r="A96" s="51" t="s">
        <v>249</v>
      </c>
      <c r="B96" s="11" t="s">
        <v>248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/>
      <c r="I96" s="24">
        <v>200</v>
      </c>
      <c r="J96" s="24">
        <v>0</v>
      </c>
      <c r="K96" s="24">
        <v>0</v>
      </c>
      <c r="L96" s="24">
        <v>0</v>
      </c>
      <c r="M96" s="24">
        <v>0</v>
      </c>
      <c r="N96" s="2"/>
      <c r="P96" s="9"/>
      <c r="Q96" s="8"/>
    </row>
    <row r="97" spans="1:17" x14ac:dyDescent="0.2">
      <c r="A97" s="52" t="s">
        <v>182</v>
      </c>
      <c r="B97" s="11" t="s">
        <v>16</v>
      </c>
      <c r="C97" s="24">
        <v>29000</v>
      </c>
      <c r="D97" s="24">
        <v>7687</v>
      </c>
      <c r="E97" s="24">
        <v>21313</v>
      </c>
      <c r="F97" s="24">
        <v>0</v>
      </c>
      <c r="G97" s="24">
        <v>21313</v>
      </c>
      <c r="H97" s="24"/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8"/>
      <c r="P97" s="9"/>
      <c r="Q97" s="8"/>
    </row>
    <row r="98" spans="1:17" x14ac:dyDescent="0.2">
      <c r="A98" s="51" t="s">
        <v>265</v>
      </c>
      <c r="B98" s="11" t="s">
        <v>266</v>
      </c>
      <c r="C98" s="24">
        <v>10160</v>
      </c>
      <c r="D98" s="24">
        <v>1319</v>
      </c>
      <c r="E98" s="24">
        <v>8841</v>
      </c>
      <c r="F98" s="24">
        <v>8840.61</v>
      </c>
      <c r="G98" s="24">
        <v>0.38999999999941792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x14ac:dyDescent="0.2">
      <c r="A99" s="52" t="s">
        <v>183</v>
      </c>
      <c r="B99" s="11" t="s">
        <v>179</v>
      </c>
      <c r="C99" s="24">
        <v>0</v>
      </c>
      <c r="D99" s="24">
        <v>8391</v>
      </c>
      <c r="E99" s="24">
        <v>-8391</v>
      </c>
      <c r="F99" s="24">
        <v>0</v>
      </c>
      <c r="G99" s="24">
        <v>-8391</v>
      </c>
      <c r="H99" s="24"/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x14ac:dyDescent="0.2">
      <c r="A100" s="52" t="s">
        <v>184</v>
      </c>
      <c r="B100" s="11" t="s">
        <v>77</v>
      </c>
      <c r="C100" s="24">
        <v>0</v>
      </c>
      <c r="D100" s="24">
        <v>175</v>
      </c>
      <c r="E100" s="24">
        <v>-175</v>
      </c>
      <c r="F100" s="24">
        <v>0</v>
      </c>
      <c r="G100" s="24">
        <v>-175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x14ac:dyDescent="0.2">
      <c r="A101" s="52" t="s">
        <v>185</v>
      </c>
      <c r="B101" s="11" t="s">
        <v>17</v>
      </c>
      <c r="C101" s="24">
        <v>25000</v>
      </c>
      <c r="D101" s="24">
        <v>6988</v>
      </c>
      <c r="E101" s="24">
        <v>18012</v>
      </c>
      <c r="F101" s="24">
        <v>0</v>
      </c>
      <c r="G101" s="24">
        <v>18012</v>
      </c>
      <c r="H101" s="24"/>
      <c r="I101" s="24">
        <v>0</v>
      </c>
      <c r="J101" s="24">
        <v>0</v>
      </c>
      <c r="K101" s="24">
        <v>0</v>
      </c>
      <c r="L101" s="24">
        <v>0</v>
      </c>
      <c r="M101" s="24">
        <v>2100</v>
      </c>
      <c r="N101" s="8"/>
      <c r="P101" s="9"/>
      <c r="Q101" s="8"/>
    </row>
    <row r="102" spans="1:17" x14ac:dyDescent="0.2">
      <c r="A102" s="52" t="s">
        <v>186</v>
      </c>
      <c r="B102" s="11" t="s">
        <v>71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x14ac:dyDescent="0.2">
      <c r="A103" s="52" t="s">
        <v>187</v>
      </c>
      <c r="B103" s="11" t="s">
        <v>18</v>
      </c>
      <c r="C103" s="24">
        <v>12000</v>
      </c>
      <c r="D103" s="24">
        <v>4200</v>
      </c>
      <c r="E103" s="24">
        <v>7800</v>
      </c>
      <c r="F103" s="24">
        <v>0</v>
      </c>
      <c r="G103" s="24">
        <v>7800</v>
      </c>
      <c r="H103" s="24"/>
      <c r="I103" s="24">
        <v>0</v>
      </c>
      <c r="J103" s="24">
        <v>0</v>
      </c>
      <c r="K103" s="24">
        <v>0</v>
      </c>
      <c r="L103" s="24">
        <v>0</v>
      </c>
      <c r="M103" s="24">
        <v>0</v>
      </c>
      <c r="N103" s="8"/>
      <c r="P103" s="9"/>
      <c r="Q103" s="8"/>
    </row>
    <row r="104" spans="1:17" ht="14.1" customHeight="1" x14ac:dyDescent="0.2">
      <c r="A104" s="52" t="s">
        <v>188</v>
      </c>
      <c r="B104" s="11" t="s">
        <v>63</v>
      </c>
      <c r="C104" s="24">
        <v>63840</v>
      </c>
      <c r="D104" s="24">
        <v>0</v>
      </c>
      <c r="E104" s="24">
        <v>63840</v>
      </c>
      <c r="F104" s="24">
        <v>0</v>
      </c>
      <c r="G104" s="24">
        <v>63840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16490</v>
      </c>
      <c r="N104" s="2"/>
      <c r="P104" s="13"/>
      <c r="Q104" s="8"/>
    </row>
    <row r="105" spans="1:17" x14ac:dyDescent="0.2">
      <c r="A105" s="52" t="s">
        <v>189</v>
      </c>
      <c r="B105" s="11" t="s">
        <v>19</v>
      </c>
      <c r="C105" s="24">
        <v>20000</v>
      </c>
      <c r="D105" s="24">
        <v>8283</v>
      </c>
      <c r="E105" s="24">
        <v>11717</v>
      </c>
      <c r="F105" s="24">
        <v>1384</v>
      </c>
      <c r="G105" s="24">
        <v>10333</v>
      </c>
      <c r="H105" s="24"/>
      <c r="I105" s="24">
        <v>6645</v>
      </c>
      <c r="J105" s="24">
        <v>0</v>
      </c>
      <c r="K105" s="24">
        <v>0</v>
      </c>
      <c r="L105" s="24">
        <v>0</v>
      </c>
      <c r="M105" s="24">
        <v>0</v>
      </c>
      <c r="N105" s="8"/>
      <c r="P105" s="12"/>
      <c r="Q105" s="8"/>
    </row>
    <row r="106" spans="1:17" x14ac:dyDescent="0.2">
      <c r="A106" s="53" t="s">
        <v>271</v>
      </c>
      <c r="B106" s="11" t="s">
        <v>272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/>
      <c r="I106" s="24">
        <v>300</v>
      </c>
      <c r="J106" s="24">
        <v>0</v>
      </c>
      <c r="K106" s="24">
        <v>0</v>
      </c>
      <c r="L106" s="24">
        <v>0</v>
      </c>
      <c r="M106" s="24">
        <v>0</v>
      </c>
      <c r="N106" s="8"/>
      <c r="P106" s="12"/>
      <c r="Q106" s="8"/>
    </row>
    <row r="107" spans="1:17" x14ac:dyDescent="0.2">
      <c r="A107" s="52" t="s">
        <v>190</v>
      </c>
      <c r="B107" s="11" t="s">
        <v>69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/>
      <c r="I107" s="24">
        <v>0</v>
      </c>
      <c r="J107" s="24">
        <v>0</v>
      </c>
      <c r="K107" s="24">
        <v>-2727</v>
      </c>
      <c r="L107" s="24">
        <v>0</v>
      </c>
      <c r="M107" s="24">
        <v>0</v>
      </c>
      <c r="N107" s="8"/>
      <c r="P107" s="12"/>
      <c r="Q107" s="8"/>
    </row>
    <row r="108" spans="1:17" x14ac:dyDescent="0.2">
      <c r="A108" s="52" t="s">
        <v>191</v>
      </c>
      <c r="B108" s="11" t="s">
        <v>20</v>
      </c>
      <c r="C108" s="24">
        <v>1500</v>
      </c>
      <c r="D108" s="24">
        <v>0</v>
      </c>
      <c r="E108" s="24">
        <v>1500</v>
      </c>
      <c r="F108" s="24">
        <v>0</v>
      </c>
      <c r="G108" s="24">
        <v>1500</v>
      </c>
      <c r="H108" s="24"/>
      <c r="I108" s="24">
        <v>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x14ac:dyDescent="0.2">
      <c r="A109" s="52" t="s">
        <v>192</v>
      </c>
      <c r="B109" s="11" t="s">
        <v>21</v>
      </c>
      <c r="C109" s="24">
        <v>44000</v>
      </c>
      <c r="D109" s="24">
        <v>18089</v>
      </c>
      <c r="E109" s="24">
        <v>25911</v>
      </c>
      <c r="F109" s="24">
        <v>0</v>
      </c>
      <c r="G109" s="24">
        <v>25911</v>
      </c>
      <c r="H109" s="24"/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8"/>
      <c r="P109" s="8"/>
      <c r="Q109" s="8"/>
    </row>
    <row r="110" spans="1:17" x14ac:dyDescent="0.2">
      <c r="A110" s="52" t="s">
        <v>193</v>
      </c>
      <c r="B110" s="11" t="s">
        <v>22</v>
      </c>
      <c r="C110" s="24">
        <v>0</v>
      </c>
      <c r="D110" s="24">
        <v>158</v>
      </c>
      <c r="E110" s="24">
        <v>-158</v>
      </c>
      <c r="F110" s="24">
        <v>0</v>
      </c>
      <c r="G110" s="24">
        <v>-158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</row>
    <row r="111" spans="1:17" x14ac:dyDescent="0.2">
      <c r="A111" s="52" t="s">
        <v>194</v>
      </c>
      <c r="B111" s="11" t="s">
        <v>23</v>
      </c>
      <c r="C111" s="24">
        <v>2500</v>
      </c>
      <c r="D111" s="24">
        <v>846</v>
      </c>
      <c r="E111" s="24">
        <v>1654</v>
      </c>
      <c r="F111" s="24">
        <v>0</v>
      </c>
      <c r="G111" s="24">
        <v>1654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</row>
    <row r="112" spans="1:17" x14ac:dyDescent="0.2">
      <c r="A112" s="52" t="s">
        <v>195</v>
      </c>
      <c r="B112" s="11" t="s">
        <v>24</v>
      </c>
      <c r="C112" s="24">
        <v>41000</v>
      </c>
      <c r="D112" s="24">
        <v>17429</v>
      </c>
      <c r="E112" s="24">
        <v>23571</v>
      </c>
      <c r="F112" s="24">
        <v>0</v>
      </c>
      <c r="G112" s="24">
        <v>23571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</row>
    <row r="113" spans="1:15" x14ac:dyDescent="0.2">
      <c r="A113" s="52" t="s">
        <v>196</v>
      </c>
      <c r="B113" s="11" t="s">
        <v>25</v>
      </c>
      <c r="C113" s="24">
        <v>0</v>
      </c>
      <c r="D113" s="24">
        <v>255</v>
      </c>
      <c r="E113" s="24">
        <v>-255</v>
      </c>
      <c r="F113" s="24">
        <v>0</v>
      </c>
      <c r="G113" s="24">
        <v>-255</v>
      </c>
      <c r="H113" s="24"/>
      <c r="I113" s="24">
        <v>916</v>
      </c>
      <c r="J113" s="24">
        <v>0</v>
      </c>
      <c r="K113" s="24">
        <v>0</v>
      </c>
      <c r="L113" s="24">
        <v>0</v>
      </c>
      <c r="M113" s="24">
        <v>0</v>
      </c>
      <c r="N113" s="8"/>
    </row>
    <row r="114" spans="1:15" x14ac:dyDescent="0.2">
      <c r="A114" s="52" t="s">
        <v>197</v>
      </c>
      <c r="B114" s="11" t="s">
        <v>178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5" x14ac:dyDescent="0.2">
      <c r="A115" s="52" t="s">
        <v>198</v>
      </c>
      <c r="B115" s="11" t="s">
        <v>26</v>
      </c>
      <c r="C115" s="24">
        <v>1000</v>
      </c>
      <c r="D115" s="24">
        <v>0</v>
      </c>
      <c r="E115" s="24">
        <v>1000</v>
      </c>
      <c r="F115" s="24">
        <v>340</v>
      </c>
      <c r="G115" s="24">
        <v>660</v>
      </c>
      <c r="H115" s="24"/>
      <c r="I115" s="24">
        <v>1757</v>
      </c>
      <c r="J115" s="24">
        <v>0</v>
      </c>
      <c r="K115" s="24">
        <v>0</v>
      </c>
      <c r="L115" s="24">
        <v>0</v>
      </c>
      <c r="M115" s="24">
        <v>0</v>
      </c>
      <c r="N115" s="2"/>
    </row>
    <row r="116" spans="1:15" x14ac:dyDescent="0.2">
      <c r="A116" s="52" t="s">
        <v>199</v>
      </c>
      <c r="B116" s="11" t="s">
        <v>27</v>
      </c>
      <c r="C116" s="24">
        <v>27800</v>
      </c>
      <c r="D116" s="24">
        <v>4024</v>
      </c>
      <c r="E116" s="24">
        <v>23776</v>
      </c>
      <c r="F116" s="24">
        <v>332.9</v>
      </c>
      <c r="G116" s="24">
        <v>23443.1</v>
      </c>
      <c r="H116" s="24"/>
      <c r="I116" s="24">
        <v>0</v>
      </c>
      <c r="J116" s="24">
        <v>0</v>
      </c>
      <c r="K116" s="24">
        <v>115</v>
      </c>
      <c r="L116" s="24">
        <v>0</v>
      </c>
      <c r="M116" s="24">
        <v>0</v>
      </c>
      <c r="N116" s="2"/>
    </row>
    <row r="117" spans="1:15" x14ac:dyDescent="0.2">
      <c r="A117" s="52" t="s">
        <v>200</v>
      </c>
      <c r="B117" s="11" t="s">
        <v>64</v>
      </c>
      <c r="C117" s="24">
        <v>0</v>
      </c>
      <c r="D117" s="24">
        <v>4969</v>
      </c>
      <c r="E117" s="24">
        <v>-4969</v>
      </c>
      <c r="F117" s="24">
        <v>0</v>
      </c>
      <c r="G117" s="24">
        <v>-4969</v>
      </c>
      <c r="H117" s="24"/>
      <c r="I117" s="24">
        <v>22621</v>
      </c>
      <c r="J117" s="24">
        <v>4963</v>
      </c>
      <c r="K117" s="24">
        <v>0</v>
      </c>
      <c r="L117" s="24">
        <v>0</v>
      </c>
      <c r="M117" s="24">
        <v>0</v>
      </c>
      <c r="N117" s="2"/>
    </row>
    <row r="118" spans="1:15" x14ac:dyDescent="0.2">
      <c r="A118" s="52" t="s">
        <v>201</v>
      </c>
      <c r="B118" s="11" t="s">
        <v>28</v>
      </c>
      <c r="C118" s="24">
        <v>15000</v>
      </c>
      <c r="D118" s="24">
        <v>4211</v>
      </c>
      <c r="E118" s="24">
        <v>10789</v>
      </c>
      <c r="F118" s="24">
        <v>0</v>
      </c>
      <c r="G118" s="24">
        <v>10789</v>
      </c>
      <c r="H118" s="24"/>
      <c r="I118" s="24">
        <v>0</v>
      </c>
      <c r="J118" s="24">
        <v>472</v>
      </c>
      <c r="K118" s="24">
        <v>0</v>
      </c>
      <c r="L118" s="24">
        <v>0</v>
      </c>
      <c r="M118" s="24">
        <v>0</v>
      </c>
      <c r="N118" s="2"/>
    </row>
    <row r="119" spans="1:15" x14ac:dyDescent="0.2">
      <c r="A119" s="52" t="s">
        <v>202</v>
      </c>
      <c r="B119" s="11" t="s">
        <v>29</v>
      </c>
      <c r="C119" s="24">
        <v>40000</v>
      </c>
      <c r="D119" s="24">
        <v>2892</v>
      </c>
      <c r="E119" s="24">
        <v>37108</v>
      </c>
      <c r="F119" s="24">
        <v>0</v>
      </c>
      <c r="G119" s="24">
        <v>37108</v>
      </c>
      <c r="H119" s="24"/>
      <c r="I119" s="24">
        <v>160</v>
      </c>
      <c r="J119" s="24">
        <v>0</v>
      </c>
      <c r="K119" s="24">
        <v>0</v>
      </c>
      <c r="L119" s="24">
        <v>0</v>
      </c>
      <c r="M119" s="24">
        <v>0</v>
      </c>
      <c r="N119" s="2"/>
      <c r="O119" s="14"/>
    </row>
    <row r="120" spans="1:15" x14ac:dyDescent="0.2">
      <c r="A120" s="52" t="s">
        <v>203</v>
      </c>
      <c r="B120" s="11" t="s">
        <v>30</v>
      </c>
      <c r="C120" s="24">
        <v>20000</v>
      </c>
      <c r="D120" s="24">
        <v>9029</v>
      </c>
      <c r="E120" s="24">
        <v>10971</v>
      </c>
      <c r="F120" s="24">
        <v>0</v>
      </c>
      <c r="G120" s="24">
        <v>10971</v>
      </c>
      <c r="H120" s="24"/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8"/>
      <c r="O120" s="14"/>
    </row>
    <row r="121" spans="1:15" x14ac:dyDescent="0.2">
      <c r="A121" s="52" t="s">
        <v>204</v>
      </c>
      <c r="B121" s="11" t="s">
        <v>31</v>
      </c>
      <c r="C121" s="24">
        <v>40000</v>
      </c>
      <c r="D121" s="24">
        <v>36196</v>
      </c>
      <c r="E121" s="24">
        <v>3804</v>
      </c>
      <c r="F121" s="24">
        <v>0</v>
      </c>
      <c r="G121" s="24">
        <v>3804</v>
      </c>
      <c r="H121" s="24"/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8"/>
    </row>
    <row r="122" spans="1:15" x14ac:dyDescent="0.2">
      <c r="A122" s="52" t="s">
        <v>205</v>
      </c>
      <c r="B122" s="11" t="s">
        <v>72</v>
      </c>
      <c r="C122" s="24">
        <v>75000</v>
      </c>
      <c r="D122" s="24">
        <v>31212</v>
      </c>
      <c r="E122" s="24">
        <v>43788</v>
      </c>
      <c r="F122" s="24">
        <v>23142.06</v>
      </c>
      <c r="G122" s="24">
        <v>20645.939999999999</v>
      </c>
      <c r="H122" s="24"/>
      <c r="I122" s="24">
        <v>260</v>
      </c>
      <c r="J122" s="24">
        <v>14190</v>
      </c>
      <c r="K122" s="24">
        <v>0</v>
      </c>
      <c r="L122" s="24">
        <v>0</v>
      </c>
      <c r="M122" s="24">
        <v>0</v>
      </c>
      <c r="N122" s="8"/>
    </row>
    <row r="123" spans="1:15" x14ac:dyDescent="0.2">
      <c r="A123" s="52" t="s">
        <v>206</v>
      </c>
      <c r="B123" s="11" t="s">
        <v>32</v>
      </c>
      <c r="C123" s="24">
        <v>101374</v>
      </c>
      <c r="D123" s="24">
        <v>3308</v>
      </c>
      <c r="E123" s="24">
        <v>98066</v>
      </c>
      <c r="F123" s="24">
        <v>299</v>
      </c>
      <c r="G123" s="24">
        <v>97767</v>
      </c>
      <c r="H123" s="24"/>
      <c r="I123" s="24">
        <v>1577</v>
      </c>
      <c r="J123" s="24">
        <v>0</v>
      </c>
      <c r="K123" s="24">
        <v>230</v>
      </c>
      <c r="L123" s="24">
        <v>0</v>
      </c>
      <c r="M123" s="24">
        <v>0</v>
      </c>
      <c r="N123" s="2"/>
      <c r="O123" s="14"/>
    </row>
    <row r="124" spans="1:15" x14ac:dyDescent="0.2">
      <c r="A124" s="52" t="s">
        <v>207</v>
      </c>
      <c r="B124" s="11" t="s">
        <v>33</v>
      </c>
      <c r="C124" s="24">
        <v>10000</v>
      </c>
      <c r="D124" s="24">
        <v>550</v>
      </c>
      <c r="E124" s="24">
        <v>9450</v>
      </c>
      <c r="F124" s="24">
        <v>0</v>
      </c>
      <c r="G124" s="24">
        <v>9450</v>
      </c>
      <c r="H124" s="24"/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8"/>
    </row>
    <row r="125" spans="1:15" x14ac:dyDescent="0.2">
      <c r="A125" s="51" t="s">
        <v>262</v>
      </c>
      <c r="B125" s="11" t="s">
        <v>261</v>
      </c>
      <c r="C125" s="24">
        <v>0</v>
      </c>
      <c r="D125" s="24">
        <v>56</v>
      </c>
      <c r="E125" s="24">
        <v>-56</v>
      </c>
      <c r="F125" s="24">
        <v>0</v>
      </c>
      <c r="G125" s="24">
        <v>-56</v>
      </c>
      <c r="H125" s="24"/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8"/>
    </row>
    <row r="126" spans="1:15" x14ac:dyDescent="0.2">
      <c r="A126" s="52" t="s">
        <v>252</v>
      </c>
      <c r="B126" s="11" t="s">
        <v>253</v>
      </c>
      <c r="C126" s="24">
        <v>1000</v>
      </c>
      <c r="D126" s="24">
        <v>4121</v>
      </c>
      <c r="E126" s="24">
        <v>-3121</v>
      </c>
      <c r="F126" s="24">
        <v>0</v>
      </c>
      <c r="G126" s="24">
        <v>-3121</v>
      </c>
      <c r="H126" s="24"/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x14ac:dyDescent="0.2">
      <c r="A127" s="52" t="s">
        <v>208</v>
      </c>
      <c r="B127" s="11" t="s">
        <v>34</v>
      </c>
      <c r="C127" s="24">
        <v>3000</v>
      </c>
      <c r="D127" s="24">
        <v>778</v>
      </c>
      <c r="E127" s="24">
        <v>2222</v>
      </c>
      <c r="F127" s="24">
        <v>0</v>
      </c>
      <c r="G127" s="24">
        <v>2222</v>
      </c>
      <c r="H127" s="24"/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x14ac:dyDescent="0.2">
      <c r="A128" s="52" t="s">
        <v>209</v>
      </c>
      <c r="B128" s="11" t="s">
        <v>35</v>
      </c>
      <c r="C128" s="24">
        <v>17000</v>
      </c>
      <c r="D128" s="24">
        <v>13</v>
      </c>
      <c r="E128" s="24">
        <v>16987</v>
      </c>
      <c r="F128" s="24">
        <v>521.64</v>
      </c>
      <c r="G128" s="24">
        <v>16465.36</v>
      </c>
      <c r="H128" s="24"/>
      <c r="I128" s="24">
        <v>1992</v>
      </c>
      <c r="J128" s="24">
        <v>2757</v>
      </c>
      <c r="K128" s="24">
        <v>1513</v>
      </c>
      <c r="L128" s="24">
        <v>0</v>
      </c>
      <c r="M128" s="24">
        <v>1022</v>
      </c>
      <c r="N128" s="8"/>
    </row>
    <row r="129" spans="1:18" x14ac:dyDescent="0.2">
      <c r="A129" s="52" t="s">
        <v>210</v>
      </c>
      <c r="B129" s="11" t="s">
        <v>36</v>
      </c>
      <c r="C129" s="24">
        <v>2000</v>
      </c>
      <c r="D129" s="24">
        <v>0</v>
      </c>
      <c r="E129" s="24">
        <v>2000</v>
      </c>
      <c r="F129" s="24">
        <v>0</v>
      </c>
      <c r="G129" s="24">
        <v>2000</v>
      </c>
      <c r="H129" s="24"/>
      <c r="I129" s="24">
        <v>0</v>
      </c>
      <c r="J129" s="24">
        <v>0</v>
      </c>
      <c r="K129" s="24">
        <v>276</v>
      </c>
      <c r="L129" s="24">
        <v>0</v>
      </c>
      <c r="M129" s="24">
        <v>0</v>
      </c>
      <c r="N129" s="2"/>
    </row>
    <row r="130" spans="1:18" x14ac:dyDescent="0.2">
      <c r="A130" s="52" t="s">
        <v>211</v>
      </c>
      <c r="B130" s="11" t="s">
        <v>76</v>
      </c>
      <c r="C130" s="24">
        <v>4000</v>
      </c>
      <c r="D130" s="24">
        <v>375</v>
      </c>
      <c r="E130" s="24">
        <v>3625</v>
      </c>
      <c r="F130" s="24">
        <v>0</v>
      </c>
      <c r="G130" s="24">
        <v>3625</v>
      </c>
      <c r="H130" s="24"/>
      <c r="I130" s="24">
        <v>4183</v>
      </c>
      <c r="J130" s="24">
        <v>0</v>
      </c>
      <c r="K130" s="24">
        <v>0</v>
      </c>
      <c r="L130" s="24">
        <v>0</v>
      </c>
      <c r="M130" s="24">
        <v>0</v>
      </c>
      <c r="N130" s="8"/>
    </row>
    <row r="131" spans="1:18" x14ac:dyDescent="0.2">
      <c r="A131" s="52" t="s">
        <v>212</v>
      </c>
      <c r="B131" s="11" t="s">
        <v>180</v>
      </c>
      <c r="C131" s="24">
        <v>0</v>
      </c>
      <c r="D131" s="24">
        <v>31</v>
      </c>
      <c r="E131" s="24">
        <v>-31</v>
      </c>
      <c r="F131" s="24">
        <v>0</v>
      </c>
      <c r="G131" s="24">
        <v>-31</v>
      </c>
      <c r="H131" s="24"/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8"/>
    </row>
    <row r="132" spans="1:18" x14ac:dyDescent="0.2">
      <c r="A132" s="52" t="s">
        <v>213</v>
      </c>
      <c r="B132" s="11" t="s">
        <v>37</v>
      </c>
      <c r="C132" s="24">
        <v>35000</v>
      </c>
      <c r="D132" s="24">
        <v>66</v>
      </c>
      <c r="E132" s="24">
        <v>34934</v>
      </c>
      <c r="F132" s="24">
        <v>0</v>
      </c>
      <c r="G132" s="24">
        <v>34934</v>
      </c>
      <c r="H132" s="24"/>
      <c r="I132" s="24">
        <v>0</v>
      </c>
      <c r="J132" s="24">
        <v>620</v>
      </c>
      <c r="K132" s="24">
        <v>0</v>
      </c>
      <c r="L132" s="24">
        <v>0</v>
      </c>
      <c r="M132" s="24">
        <v>0</v>
      </c>
      <c r="N132" s="8"/>
    </row>
    <row r="133" spans="1:18" x14ac:dyDescent="0.2">
      <c r="A133" s="51" t="s">
        <v>269</v>
      </c>
      <c r="B133" s="11" t="s">
        <v>268</v>
      </c>
      <c r="C133" s="24">
        <v>5000</v>
      </c>
      <c r="D133" s="24">
        <v>13484</v>
      </c>
      <c r="E133" s="24">
        <v>-8484</v>
      </c>
      <c r="F133" s="24">
        <v>0</v>
      </c>
      <c r="G133" s="24">
        <v>-8484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8" x14ac:dyDescent="0.2">
      <c r="A134" s="52" t="s">
        <v>214</v>
      </c>
      <c r="B134" s="11" t="s">
        <v>38</v>
      </c>
      <c r="C134" s="24">
        <v>0</v>
      </c>
      <c r="D134" s="24">
        <v>335</v>
      </c>
      <c r="E134" s="24">
        <v>-335</v>
      </c>
      <c r="F134" s="24">
        <v>0</v>
      </c>
      <c r="G134" s="24">
        <v>-335</v>
      </c>
      <c r="H134" s="24"/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3"/>
    </row>
    <row r="135" spans="1:18" x14ac:dyDescent="0.2">
      <c r="A135" s="52" t="s">
        <v>215</v>
      </c>
      <c r="B135" s="11" t="s">
        <v>39</v>
      </c>
      <c r="C135" s="24">
        <v>115000</v>
      </c>
      <c r="D135" s="24">
        <v>78980</v>
      </c>
      <c r="E135" s="24">
        <v>36020</v>
      </c>
      <c r="F135" s="24">
        <v>6614.61</v>
      </c>
      <c r="G135" s="24">
        <v>29405.39</v>
      </c>
      <c r="H135" s="24"/>
      <c r="I135" s="24">
        <v>0</v>
      </c>
      <c r="J135" s="24">
        <v>734</v>
      </c>
      <c r="K135" s="24">
        <v>1758</v>
      </c>
      <c r="L135" s="24">
        <v>0</v>
      </c>
      <c r="M135" s="24">
        <v>0</v>
      </c>
      <c r="N135" s="8"/>
    </row>
    <row r="136" spans="1:18" x14ac:dyDescent="0.2">
      <c r="A136" s="52" t="s">
        <v>216</v>
      </c>
      <c r="B136" s="11" t="s">
        <v>40</v>
      </c>
      <c r="C136" s="24">
        <v>1800</v>
      </c>
      <c r="D136" s="24">
        <v>1201</v>
      </c>
      <c r="E136" s="24">
        <v>599</v>
      </c>
      <c r="F136" s="24">
        <v>244.13</v>
      </c>
      <c r="G136" s="24">
        <v>354.87</v>
      </c>
      <c r="H136" s="24"/>
      <c r="I136" s="24">
        <v>0</v>
      </c>
      <c r="J136" s="24">
        <v>15</v>
      </c>
      <c r="K136" s="24">
        <v>0</v>
      </c>
      <c r="L136" s="24">
        <v>0</v>
      </c>
      <c r="M136" s="24">
        <v>0</v>
      </c>
      <c r="N136" s="8"/>
    </row>
    <row r="137" spans="1:18" x14ac:dyDescent="0.2">
      <c r="A137" s="52" t="s">
        <v>217</v>
      </c>
      <c r="B137" s="11" t="s">
        <v>68</v>
      </c>
      <c r="C137" s="24">
        <v>2500</v>
      </c>
      <c r="D137" s="24">
        <v>0</v>
      </c>
      <c r="E137" s="24">
        <v>2500</v>
      </c>
      <c r="F137" s="24">
        <v>0</v>
      </c>
      <c r="G137" s="24">
        <v>2500</v>
      </c>
      <c r="H137" s="24"/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8"/>
    </row>
    <row r="138" spans="1:18" x14ac:dyDescent="0.2">
      <c r="A138" s="52" t="s">
        <v>218</v>
      </c>
      <c r="B138" s="11" t="s">
        <v>41</v>
      </c>
      <c r="C138" s="24">
        <v>0</v>
      </c>
      <c r="D138" s="24">
        <v>1170</v>
      </c>
      <c r="E138" s="24">
        <v>-1170</v>
      </c>
      <c r="F138" s="24">
        <v>0</v>
      </c>
      <c r="G138" s="24">
        <v>-1170</v>
      </c>
      <c r="H138" s="24"/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8"/>
    </row>
    <row r="139" spans="1:18" x14ac:dyDescent="0.2">
      <c r="A139" s="52" t="s">
        <v>219</v>
      </c>
      <c r="B139" s="11" t="s">
        <v>78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"/>
    </row>
    <row r="140" spans="1:18" x14ac:dyDescent="0.2">
      <c r="A140" s="52" t="s">
        <v>220</v>
      </c>
      <c r="B140" s="11" t="s">
        <v>42</v>
      </c>
      <c r="C140" s="24">
        <v>32000</v>
      </c>
      <c r="D140" s="24">
        <v>732</v>
      </c>
      <c r="E140" s="24">
        <v>31268</v>
      </c>
      <c r="F140" s="24">
        <v>0</v>
      </c>
      <c r="G140" s="24">
        <v>31268</v>
      </c>
      <c r="H140" s="24"/>
      <c r="I140" s="24">
        <v>-136</v>
      </c>
      <c r="J140" s="24">
        <v>102</v>
      </c>
      <c r="K140" s="24">
        <v>0</v>
      </c>
      <c r="L140" s="24">
        <v>0</v>
      </c>
      <c r="M140" s="24">
        <v>0</v>
      </c>
      <c r="N140" s="2"/>
    </row>
    <row r="141" spans="1:18" x14ac:dyDescent="0.2">
      <c r="A141" s="52" t="s">
        <v>221</v>
      </c>
      <c r="B141" s="11" t="s">
        <v>43</v>
      </c>
      <c r="C141" s="24">
        <v>99674</v>
      </c>
      <c r="D141" s="24">
        <v>865</v>
      </c>
      <c r="E141" s="24">
        <v>98809</v>
      </c>
      <c r="F141" s="24">
        <v>0</v>
      </c>
      <c r="G141" s="24">
        <v>98809</v>
      </c>
      <c r="H141" s="24"/>
      <c r="I141" s="24">
        <v>0</v>
      </c>
      <c r="J141" s="24">
        <v>0</v>
      </c>
      <c r="K141" s="24">
        <v>-19</v>
      </c>
      <c r="L141" s="24">
        <v>0</v>
      </c>
      <c r="M141" s="24">
        <v>0</v>
      </c>
      <c r="N141" s="2"/>
    </row>
    <row r="142" spans="1:18" x14ac:dyDescent="0.2">
      <c r="A142" s="52" t="s">
        <v>222</v>
      </c>
      <c r="B142" s="11" t="s">
        <v>44</v>
      </c>
      <c r="C142" s="24">
        <v>20000</v>
      </c>
      <c r="D142" s="24">
        <v>0</v>
      </c>
      <c r="E142" s="24">
        <v>20000</v>
      </c>
      <c r="F142" s="24">
        <v>0</v>
      </c>
      <c r="G142" s="24">
        <v>20000</v>
      </c>
      <c r="H142" s="24"/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"/>
      <c r="R142" s="2"/>
    </row>
    <row r="143" spans="1:18" x14ac:dyDescent="0.2">
      <c r="A143" s="52" t="s">
        <v>223</v>
      </c>
      <c r="B143" s="11" t="s">
        <v>45</v>
      </c>
      <c r="C143" s="24">
        <v>0</v>
      </c>
      <c r="D143" s="24">
        <v>0</v>
      </c>
      <c r="E143" s="24">
        <v>0</v>
      </c>
      <c r="F143" s="24">
        <v>0</v>
      </c>
      <c r="G143" s="24">
        <v>0</v>
      </c>
      <c r="H143" s="24"/>
      <c r="I143" s="24">
        <v>0</v>
      </c>
      <c r="J143" s="24">
        <v>0</v>
      </c>
      <c r="K143" s="24">
        <v>0</v>
      </c>
      <c r="L143" s="24">
        <v>0</v>
      </c>
      <c r="M143" s="24">
        <v>0</v>
      </c>
      <c r="N143" s="2"/>
    </row>
    <row r="144" spans="1:18" x14ac:dyDescent="0.2">
      <c r="A144" s="52" t="s">
        <v>224</v>
      </c>
      <c r="B144" s="11" t="s">
        <v>46</v>
      </c>
      <c r="C144" s="24">
        <v>0</v>
      </c>
      <c r="D144" s="24">
        <v>0</v>
      </c>
      <c r="E144" s="24">
        <v>0</v>
      </c>
      <c r="F144" s="24">
        <v>0</v>
      </c>
      <c r="G144" s="24">
        <v>0</v>
      </c>
      <c r="H144" s="24"/>
      <c r="I144" s="24">
        <v>83833</v>
      </c>
      <c r="J144" s="24">
        <v>0</v>
      </c>
      <c r="K144" s="24">
        <v>0</v>
      </c>
      <c r="L144" s="24">
        <v>0</v>
      </c>
      <c r="M144" s="24">
        <v>0</v>
      </c>
      <c r="N144" s="8"/>
    </row>
    <row r="145" spans="1:16" x14ac:dyDescent="0.2">
      <c r="A145" s="52" t="s">
        <v>225</v>
      </c>
      <c r="B145" s="11" t="s">
        <v>47</v>
      </c>
      <c r="C145" s="24">
        <v>120000</v>
      </c>
      <c r="D145" s="24">
        <v>34378</v>
      </c>
      <c r="E145" s="24">
        <v>85622</v>
      </c>
      <c r="F145" s="24">
        <v>0</v>
      </c>
      <c r="G145" s="24">
        <v>85622</v>
      </c>
      <c r="H145" s="24"/>
      <c r="I145" s="24">
        <v>500</v>
      </c>
      <c r="J145" s="24">
        <v>0</v>
      </c>
      <c r="K145" s="24">
        <v>0</v>
      </c>
      <c r="L145" s="24">
        <v>0</v>
      </c>
      <c r="M145" s="24">
        <v>0</v>
      </c>
      <c r="N145" s="2"/>
    </row>
    <row r="146" spans="1:16" x14ac:dyDescent="0.2">
      <c r="A146" s="52" t="s">
        <v>226</v>
      </c>
      <c r="B146" s="11" t="s">
        <v>48</v>
      </c>
      <c r="C146" s="24">
        <v>130000</v>
      </c>
      <c r="D146" s="24">
        <v>75760</v>
      </c>
      <c r="E146" s="24">
        <v>54240</v>
      </c>
      <c r="F146" s="24">
        <v>0</v>
      </c>
      <c r="G146" s="24">
        <v>54240</v>
      </c>
      <c r="H146" s="24"/>
      <c r="I146" s="24">
        <v>0</v>
      </c>
      <c r="J146" s="24">
        <v>0</v>
      </c>
      <c r="K146" s="24">
        <v>-219</v>
      </c>
      <c r="L146" s="24">
        <v>0</v>
      </c>
      <c r="M146" s="24">
        <v>0</v>
      </c>
      <c r="N146" s="2"/>
      <c r="O146" s="14"/>
    </row>
    <row r="147" spans="1:16" x14ac:dyDescent="0.2">
      <c r="A147" s="52" t="s">
        <v>227</v>
      </c>
      <c r="B147" s="11" t="s">
        <v>49</v>
      </c>
      <c r="C147" s="24">
        <v>6000</v>
      </c>
      <c r="D147" s="24">
        <v>6303</v>
      </c>
      <c r="E147" s="24">
        <v>-303</v>
      </c>
      <c r="F147" s="24">
        <v>0</v>
      </c>
      <c r="G147" s="24">
        <v>-303</v>
      </c>
      <c r="H147" s="24"/>
      <c r="I147" s="24">
        <v>0</v>
      </c>
      <c r="J147" s="24">
        <v>0</v>
      </c>
      <c r="K147" s="24">
        <v>0</v>
      </c>
      <c r="L147" s="24">
        <v>0</v>
      </c>
      <c r="M147" s="24">
        <v>0</v>
      </c>
      <c r="N147" s="2"/>
      <c r="O147" s="14"/>
    </row>
    <row r="148" spans="1:16" x14ac:dyDescent="0.2">
      <c r="A148" s="52" t="s">
        <v>228</v>
      </c>
      <c r="B148" s="11" t="s">
        <v>65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/>
      <c r="I148" s="24">
        <v>0</v>
      </c>
      <c r="J148" s="24">
        <v>0</v>
      </c>
      <c r="K148" s="24">
        <v>0</v>
      </c>
      <c r="L148" s="24">
        <v>0</v>
      </c>
      <c r="M148" s="24">
        <v>0</v>
      </c>
      <c r="N148" s="8"/>
    </row>
    <row r="149" spans="1:16" x14ac:dyDescent="0.2">
      <c r="A149" s="52" t="s">
        <v>229</v>
      </c>
      <c r="B149" s="11" t="s">
        <v>50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/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"/>
    </row>
    <row r="150" spans="1:16" x14ac:dyDescent="0.2">
      <c r="A150" s="52" t="s">
        <v>230</v>
      </c>
      <c r="B150" s="11" t="s">
        <v>51</v>
      </c>
      <c r="C150" s="24">
        <v>20000</v>
      </c>
      <c r="D150" s="24">
        <v>12874</v>
      </c>
      <c r="E150" s="24">
        <v>7126</v>
      </c>
      <c r="F150" s="24">
        <v>0</v>
      </c>
      <c r="G150" s="24">
        <v>7126</v>
      </c>
      <c r="H150" s="24"/>
      <c r="I150" s="24">
        <v>0</v>
      </c>
      <c r="J150" s="24">
        <v>378</v>
      </c>
      <c r="K150" s="24">
        <v>0</v>
      </c>
      <c r="L150" s="24">
        <v>0</v>
      </c>
      <c r="M150" s="24">
        <v>0</v>
      </c>
      <c r="N150" s="8"/>
    </row>
    <row r="151" spans="1:16" x14ac:dyDescent="0.2">
      <c r="A151" s="52" t="s">
        <v>231</v>
      </c>
      <c r="B151" s="11" t="s">
        <v>52</v>
      </c>
      <c r="C151" s="24">
        <v>800</v>
      </c>
      <c r="D151" s="24">
        <v>1643</v>
      </c>
      <c r="E151" s="24">
        <v>-843</v>
      </c>
      <c r="F151" s="24">
        <v>0</v>
      </c>
      <c r="G151" s="24">
        <v>-843</v>
      </c>
      <c r="H151" s="24"/>
      <c r="I151" s="24">
        <v>4651</v>
      </c>
      <c r="J151" s="24">
        <v>0</v>
      </c>
      <c r="K151" s="24">
        <v>0</v>
      </c>
      <c r="L151" s="24">
        <v>0</v>
      </c>
      <c r="M151" s="24">
        <v>0</v>
      </c>
      <c r="N151" s="2"/>
    </row>
    <row r="152" spans="1:16" x14ac:dyDescent="0.2">
      <c r="A152" s="52" t="s">
        <v>232</v>
      </c>
      <c r="B152" s="11" t="s">
        <v>53</v>
      </c>
      <c r="C152" s="24">
        <v>10100</v>
      </c>
      <c r="D152" s="24">
        <v>0</v>
      </c>
      <c r="E152" s="24">
        <v>10100</v>
      </c>
      <c r="F152" s="24">
        <v>7554.67</v>
      </c>
      <c r="G152" s="24">
        <v>2545.33</v>
      </c>
      <c r="H152" s="24"/>
      <c r="I152" s="24">
        <v>0</v>
      </c>
      <c r="J152" s="24">
        <v>756</v>
      </c>
      <c r="K152" s="24">
        <v>0</v>
      </c>
      <c r="L152" s="24">
        <v>0</v>
      </c>
      <c r="M152" s="24">
        <v>1512</v>
      </c>
      <c r="N152" s="2"/>
    </row>
    <row r="153" spans="1:16" x14ac:dyDescent="0.2">
      <c r="A153" s="52" t="s">
        <v>233</v>
      </c>
      <c r="B153" s="11" t="s">
        <v>54</v>
      </c>
      <c r="C153" s="24">
        <v>15000</v>
      </c>
      <c r="D153" s="24">
        <v>1855</v>
      </c>
      <c r="E153" s="24">
        <v>13145</v>
      </c>
      <c r="F153" s="24">
        <v>0</v>
      </c>
      <c r="G153" s="24">
        <v>13145</v>
      </c>
      <c r="H153" s="24"/>
      <c r="I153" s="24">
        <v>1700</v>
      </c>
      <c r="J153" s="24">
        <v>0</v>
      </c>
      <c r="K153" s="24">
        <v>0</v>
      </c>
      <c r="L153" s="24">
        <v>0</v>
      </c>
      <c r="M153" s="24">
        <v>0</v>
      </c>
      <c r="N153" s="2"/>
    </row>
    <row r="154" spans="1:16" x14ac:dyDescent="0.2">
      <c r="A154" s="52" t="s">
        <v>234</v>
      </c>
      <c r="B154" s="11" t="s">
        <v>66</v>
      </c>
      <c r="C154" s="24">
        <v>10000</v>
      </c>
      <c r="D154" s="24">
        <v>337</v>
      </c>
      <c r="E154" s="24">
        <v>9663</v>
      </c>
      <c r="F154" s="24">
        <v>0</v>
      </c>
      <c r="G154" s="24">
        <v>9663</v>
      </c>
      <c r="H154" s="24"/>
      <c r="I154" s="24">
        <v>1878</v>
      </c>
      <c r="J154" s="24">
        <v>0</v>
      </c>
      <c r="K154" s="24">
        <v>0</v>
      </c>
      <c r="L154" s="24">
        <v>0</v>
      </c>
      <c r="M154" s="24">
        <v>0</v>
      </c>
      <c r="N154" s="2"/>
    </row>
    <row r="155" spans="1:16" x14ac:dyDescent="0.2">
      <c r="A155" s="52" t="s">
        <v>235</v>
      </c>
      <c r="B155" s="11" t="s">
        <v>55</v>
      </c>
      <c r="C155" s="24">
        <v>17000</v>
      </c>
      <c r="D155" s="24">
        <v>3234</v>
      </c>
      <c r="E155" s="24">
        <v>13766</v>
      </c>
      <c r="F155" s="24">
        <v>0</v>
      </c>
      <c r="G155" s="24">
        <v>13766</v>
      </c>
      <c r="H155" s="24"/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8"/>
      <c r="O155" s="3"/>
      <c r="P155" s="8"/>
    </row>
    <row r="156" spans="1:16" x14ac:dyDescent="0.2">
      <c r="A156" s="52" t="s">
        <v>236</v>
      </c>
      <c r="B156" s="11" t="s">
        <v>70</v>
      </c>
      <c r="C156" s="24">
        <v>0</v>
      </c>
      <c r="D156" s="24">
        <v>0</v>
      </c>
      <c r="E156" s="24">
        <v>0</v>
      </c>
      <c r="F156" s="24">
        <v>0</v>
      </c>
      <c r="G156" s="24">
        <v>0</v>
      </c>
      <c r="H156" s="24"/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8"/>
      <c r="O156" s="3"/>
    </row>
    <row r="157" spans="1:16" x14ac:dyDescent="0.2">
      <c r="A157" s="52" t="s">
        <v>237</v>
      </c>
      <c r="B157" s="11" t="s">
        <v>56</v>
      </c>
      <c r="C157" s="24">
        <v>6500</v>
      </c>
      <c r="D157" s="24">
        <v>6880</v>
      </c>
      <c r="E157" s="24">
        <v>-380</v>
      </c>
      <c r="F157" s="24">
        <v>7086.06</v>
      </c>
      <c r="G157" s="24">
        <v>-7466.06</v>
      </c>
      <c r="H157" s="24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8"/>
      <c r="O157" s="3"/>
    </row>
    <row r="158" spans="1:16" x14ac:dyDescent="0.2">
      <c r="A158" s="52" t="s">
        <v>238</v>
      </c>
      <c r="B158" s="11" t="s">
        <v>57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/>
      <c r="I158" s="24">
        <v>59</v>
      </c>
      <c r="J158" s="24">
        <v>0</v>
      </c>
      <c r="K158" s="24">
        <v>0</v>
      </c>
      <c r="L158" s="24">
        <v>0</v>
      </c>
      <c r="M158" s="24">
        <v>0</v>
      </c>
      <c r="N158" s="8"/>
      <c r="P158" s="3"/>
    </row>
    <row r="159" spans="1:16" x14ac:dyDescent="0.2">
      <c r="A159" s="51" t="s">
        <v>251</v>
      </c>
      <c r="B159" s="11" t="s">
        <v>250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8"/>
      <c r="P159" s="3"/>
    </row>
    <row r="160" spans="1:16" x14ac:dyDescent="0.2">
      <c r="A160" s="52" t="s">
        <v>239</v>
      </c>
      <c r="B160" s="11" t="s">
        <v>58</v>
      </c>
      <c r="C160" s="24">
        <v>0</v>
      </c>
      <c r="D160" s="24">
        <v>0</v>
      </c>
      <c r="E160" s="24">
        <v>0</v>
      </c>
      <c r="F160" s="24">
        <v>0</v>
      </c>
      <c r="G160" s="24">
        <v>0</v>
      </c>
      <c r="H160" s="24"/>
      <c r="I160" s="24">
        <v>320</v>
      </c>
      <c r="J160" s="24">
        <v>0</v>
      </c>
      <c r="K160" s="24">
        <v>0</v>
      </c>
      <c r="L160" s="24">
        <v>0</v>
      </c>
      <c r="M160" s="24">
        <v>0</v>
      </c>
      <c r="N160" s="8"/>
      <c r="P160" s="3"/>
    </row>
    <row r="161" spans="1:19" x14ac:dyDescent="0.2">
      <c r="A161" s="52" t="s">
        <v>240</v>
      </c>
      <c r="B161" s="11" t="s">
        <v>73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"/>
      <c r="O161" s="3"/>
      <c r="P161" s="3"/>
      <c r="Q161" s="8"/>
      <c r="S161" s="41"/>
    </row>
    <row r="162" spans="1:19" x14ac:dyDescent="0.2">
      <c r="A162" s="52" t="s">
        <v>241</v>
      </c>
      <c r="B162" s="11" t="s">
        <v>59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"/>
      <c r="O162" s="3"/>
      <c r="P162" s="3"/>
      <c r="Q162" s="8"/>
      <c r="S162" s="41"/>
    </row>
    <row r="163" spans="1:19" x14ac:dyDescent="0.2">
      <c r="A163" s="52" t="s">
        <v>254</v>
      </c>
      <c r="B163" s="11" t="s">
        <v>255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"/>
      <c r="O163" s="3"/>
      <c r="P163" s="3"/>
      <c r="Q163" s="8"/>
      <c r="S163" s="41"/>
    </row>
    <row r="164" spans="1:19" x14ac:dyDescent="0.2">
      <c r="A164" s="52" t="s">
        <v>242</v>
      </c>
      <c r="B164" s="11" t="s">
        <v>256</v>
      </c>
      <c r="C164" s="24">
        <v>110187</v>
      </c>
      <c r="D164" s="24">
        <v>1838</v>
      </c>
      <c r="E164" s="24">
        <v>108349</v>
      </c>
      <c r="F164" s="24">
        <v>0</v>
      </c>
      <c r="G164" s="24">
        <v>108349</v>
      </c>
      <c r="H164" s="24"/>
      <c r="I164" s="24">
        <v>0</v>
      </c>
      <c r="J164" s="24">
        <v>0</v>
      </c>
      <c r="K164" s="24">
        <v>-473</v>
      </c>
      <c r="L164" s="24">
        <v>0</v>
      </c>
      <c r="M164" s="24">
        <v>-197</v>
      </c>
      <c r="N164" s="2"/>
    </row>
    <row r="165" spans="1:19" x14ac:dyDescent="0.2">
      <c r="A165" s="52" t="s">
        <v>243</v>
      </c>
      <c r="B165" s="10" t="s">
        <v>257</v>
      </c>
      <c r="C165" s="24">
        <v>0</v>
      </c>
      <c r="D165" s="24">
        <v>946</v>
      </c>
      <c r="E165" s="24">
        <v>-946</v>
      </c>
      <c r="F165" s="24">
        <v>0</v>
      </c>
      <c r="G165" s="24">
        <v>-946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</row>
    <row r="166" spans="1:19" ht="15" customHeight="1" x14ac:dyDescent="0.2">
      <c r="A166" s="52" t="s">
        <v>244</v>
      </c>
      <c r="B166" s="10" t="s">
        <v>259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/>
      <c r="I166" s="24">
        <v>0</v>
      </c>
      <c r="J166" s="24">
        <v>0</v>
      </c>
      <c r="K166" s="24">
        <v>18668</v>
      </c>
      <c r="L166" s="24">
        <v>2470</v>
      </c>
      <c r="M166" s="24">
        <v>0</v>
      </c>
      <c r="N166" s="2"/>
    </row>
    <row r="167" spans="1:19" ht="15" customHeight="1" x14ac:dyDescent="0.2">
      <c r="A167" s="52" t="s">
        <v>245</v>
      </c>
      <c r="B167" s="10" t="s">
        <v>260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/>
      <c r="I167" s="24">
        <v>0</v>
      </c>
      <c r="J167" s="24">
        <v>0</v>
      </c>
      <c r="K167" s="24">
        <v>10494</v>
      </c>
      <c r="L167" s="24">
        <v>1330</v>
      </c>
      <c r="M167" s="24">
        <v>0</v>
      </c>
      <c r="N167" s="2"/>
    </row>
    <row r="168" spans="1:19" x14ac:dyDescent="0.2">
      <c r="A168" s="52" t="s">
        <v>246</v>
      </c>
      <c r="B168" s="10" t="s">
        <v>258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1000</v>
      </c>
      <c r="J168" s="24">
        <v>0</v>
      </c>
      <c r="K168" s="24">
        <v>0</v>
      </c>
      <c r="L168" s="24">
        <v>0</v>
      </c>
      <c r="M168" s="24">
        <v>0</v>
      </c>
      <c r="N168" s="8"/>
    </row>
    <row r="169" spans="1:19" x14ac:dyDescent="0.2">
      <c r="A169" s="52" t="s">
        <v>247</v>
      </c>
      <c r="B169" s="10" t="s">
        <v>67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/>
      <c r="I169" s="24">
        <v>10303</v>
      </c>
      <c r="J169" s="24">
        <v>0</v>
      </c>
      <c r="K169" s="24">
        <v>1446</v>
      </c>
      <c r="L169" s="24">
        <v>0</v>
      </c>
      <c r="M169" s="24">
        <v>0</v>
      </c>
      <c r="N169" s="8"/>
    </row>
    <row r="170" spans="1:19" s="43" customFormat="1" x14ac:dyDescent="0.2">
      <c r="A170" s="34"/>
      <c r="B170" s="11" t="s">
        <v>60</v>
      </c>
      <c r="C170" s="25">
        <f>SUM(C94:C169)</f>
        <v>1584735</v>
      </c>
      <c r="D170" s="25">
        <f>SUM(D94:D169)</f>
        <v>503274</v>
      </c>
      <c r="E170" s="25">
        <f>C170-D170</f>
        <v>1081461</v>
      </c>
      <c r="F170" s="25">
        <f>SUM(F94:F169)</f>
        <v>56359.679999999993</v>
      </c>
      <c r="G170" s="25">
        <f t="shared" ref="G170" si="32">E170-F170</f>
        <v>1025101.3200000001</v>
      </c>
      <c r="H170" s="25"/>
      <c r="I170" s="25">
        <f>SUM(I94:I169)</f>
        <v>155132</v>
      </c>
      <c r="J170" s="25">
        <f>SUM(J94:J169)</f>
        <v>24987</v>
      </c>
      <c r="K170" s="25">
        <f>SUM(K94:K169)</f>
        <v>31237</v>
      </c>
      <c r="L170" s="25">
        <f>SUM(L94:L169)</f>
        <v>3800</v>
      </c>
      <c r="M170" s="25">
        <f>SUM(M94:M169)</f>
        <v>20927</v>
      </c>
      <c r="N170" s="42"/>
    </row>
    <row r="171" spans="1:19" x14ac:dyDescent="0.2">
      <c r="B171" s="4" t="s">
        <v>61</v>
      </c>
    </row>
    <row r="172" spans="1:19" ht="20.65" customHeight="1" x14ac:dyDescent="0.2">
      <c r="A172" s="54" t="s">
        <v>267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</row>
    <row r="173" spans="1:19" ht="13.5" customHeight="1" x14ac:dyDescent="0.2">
      <c r="A173" s="54" t="s">
        <v>273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16"/>
    </row>
    <row r="174" spans="1:19" x14ac:dyDescent="0.2">
      <c r="A174" s="58" t="s">
        <v>62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16"/>
    </row>
    <row r="175" spans="1:19" x14ac:dyDescent="0.2">
      <c r="A175" s="54" t="s">
        <v>1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</row>
    <row r="176" spans="1:19" ht="13.5" thickBot="1" x14ac:dyDescent="0.25">
      <c r="A176" s="29"/>
      <c r="B176" s="30"/>
      <c r="C176" s="17"/>
      <c r="D176" s="17"/>
      <c r="E176" s="36"/>
      <c r="F176" s="18"/>
      <c r="G176" s="18"/>
      <c r="H176" s="18"/>
      <c r="I176" s="17"/>
      <c r="J176" s="17"/>
      <c r="K176" s="17"/>
      <c r="L176" s="17"/>
      <c r="M176" s="17"/>
    </row>
    <row r="177" spans="1:17" ht="13.5" thickBot="1" x14ac:dyDescent="0.25">
      <c r="A177" s="31"/>
      <c r="B177" s="32"/>
      <c r="C177" s="37" t="s">
        <v>2</v>
      </c>
      <c r="D177" s="19"/>
      <c r="E177" s="19"/>
      <c r="F177" s="19"/>
      <c r="G177" s="38"/>
      <c r="H177" s="39"/>
      <c r="I177" s="55" t="s">
        <v>3</v>
      </c>
      <c r="J177" s="56"/>
      <c r="K177" s="56"/>
      <c r="L177" s="56"/>
      <c r="M177" s="57"/>
      <c r="N177" s="8"/>
    </row>
    <row r="178" spans="1:17" ht="26.25" thickBot="1" x14ac:dyDescent="0.25">
      <c r="A178" s="33" t="s">
        <v>4</v>
      </c>
      <c r="B178" s="33" t="s">
        <v>5</v>
      </c>
      <c r="C178" s="20" t="s">
        <v>6</v>
      </c>
      <c r="D178" s="21" t="s">
        <v>7</v>
      </c>
      <c r="E178" s="21" t="s">
        <v>8</v>
      </c>
      <c r="F178" s="21" t="s">
        <v>9</v>
      </c>
      <c r="G178" s="22" t="s">
        <v>10</v>
      </c>
      <c r="H178" s="40"/>
      <c r="I178" s="20" t="s">
        <v>11</v>
      </c>
      <c r="J178" s="23" t="s">
        <v>74</v>
      </c>
      <c r="K178" s="21" t="s">
        <v>12</v>
      </c>
      <c r="L178" s="23" t="s">
        <v>13</v>
      </c>
      <c r="M178" s="23" t="s">
        <v>14</v>
      </c>
      <c r="N178" s="1"/>
      <c r="P178" s="7"/>
      <c r="Q178" s="8"/>
    </row>
    <row r="179" spans="1:17" x14ac:dyDescent="0.2">
      <c r="A179" s="51" t="s">
        <v>263</v>
      </c>
      <c r="B179" s="11" t="s">
        <v>264</v>
      </c>
      <c r="C179" s="24">
        <f t="shared" ref="C179:F199" si="33">SUMIF($A$8:$A$83,$A179,C$8:C$83)-SUMIF($A$94:$A$169,$A179,C$94:C$169)</f>
        <v>0</v>
      </c>
      <c r="D179" s="24">
        <f t="shared" si="33"/>
        <v>0</v>
      </c>
      <c r="E179" s="24">
        <f t="shared" si="33"/>
        <v>0</v>
      </c>
      <c r="F179" s="24">
        <f t="shared" si="33"/>
        <v>0</v>
      </c>
      <c r="G179" s="24">
        <f t="shared" ref="G179:G255" si="34">E179-F179</f>
        <v>0</v>
      </c>
      <c r="H179" s="24"/>
      <c r="I179" s="24">
        <f t="shared" ref="I179:M188" si="35">SUMIF($A$8:$A$83,$A179,I$8:I$83)-SUMIF($A$94:$A$169,$A179,I$94:I$169)</f>
        <v>0</v>
      </c>
      <c r="J179" s="24">
        <f t="shared" si="35"/>
        <v>0</v>
      </c>
      <c r="K179" s="24">
        <f t="shared" si="35"/>
        <v>0</v>
      </c>
      <c r="L179" s="24">
        <f t="shared" si="35"/>
        <v>0</v>
      </c>
      <c r="M179" s="24">
        <f t="shared" si="35"/>
        <v>0</v>
      </c>
      <c r="N179" s="2"/>
      <c r="P179" s="9"/>
      <c r="Q179" s="8"/>
    </row>
    <row r="180" spans="1:17" x14ac:dyDescent="0.2">
      <c r="A180" s="10">
        <v>711700</v>
      </c>
      <c r="B180" s="11" t="s">
        <v>15</v>
      </c>
      <c r="C180" s="24">
        <f t="shared" si="33"/>
        <v>0</v>
      </c>
      <c r="D180" s="24">
        <f t="shared" si="33"/>
        <v>16364</v>
      </c>
      <c r="E180" s="24">
        <f t="shared" si="33"/>
        <v>-16364</v>
      </c>
      <c r="F180" s="24">
        <f t="shared" si="33"/>
        <v>0</v>
      </c>
      <c r="G180" s="24">
        <f t="shared" ref="G180" si="36">E180-F180</f>
        <v>-16364</v>
      </c>
      <c r="H180" s="24"/>
      <c r="I180" s="24">
        <f t="shared" si="35"/>
        <v>11</v>
      </c>
      <c r="J180" s="24">
        <f t="shared" si="35"/>
        <v>0</v>
      </c>
      <c r="K180" s="24">
        <f t="shared" si="35"/>
        <v>35</v>
      </c>
      <c r="L180" s="24">
        <f t="shared" si="35"/>
        <v>0</v>
      </c>
      <c r="M180" s="24">
        <f t="shared" si="35"/>
        <v>0</v>
      </c>
      <c r="N180" s="2"/>
      <c r="P180" s="9"/>
      <c r="Q180" s="8"/>
    </row>
    <row r="181" spans="1:17" x14ac:dyDescent="0.2">
      <c r="A181" s="10">
        <v>711800</v>
      </c>
      <c r="B181" s="11" t="s">
        <v>248</v>
      </c>
      <c r="C181" s="24">
        <f t="shared" si="33"/>
        <v>0</v>
      </c>
      <c r="D181" s="24">
        <f t="shared" si="33"/>
        <v>0</v>
      </c>
      <c r="E181" s="24">
        <f t="shared" si="33"/>
        <v>0</v>
      </c>
      <c r="F181" s="24">
        <f t="shared" si="33"/>
        <v>0</v>
      </c>
      <c r="G181" s="24">
        <f t="shared" ref="G181" si="37">E181-F181</f>
        <v>0</v>
      </c>
      <c r="H181" s="24"/>
      <c r="I181" s="24">
        <f t="shared" si="35"/>
        <v>0</v>
      </c>
      <c r="J181" s="24">
        <f t="shared" si="35"/>
        <v>0</v>
      </c>
      <c r="K181" s="24">
        <f t="shared" si="35"/>
        <v>0</v>
      </c>
      <c r="L181" s="24">
        <f t="shared" si="35"/>
        <v>0</v>
      </c>
      <c r="M181" s="24">
        <f t="shared" si="35"/>
        <v>0</v>
      </c>
      <c r="N181" s="2"/>
      <c r="P181" s="9"/>
      <c r="Q181" s="8"/>
    </row>
    <row r="182" spans="1:17" x14ac:dyDescent="0.2">
      <c r="A182" s="10">
        <v>713000</v>
      </c>
      <c r="B182" s="11" t="s">
        <v>16</v>
      </c>
      <c r="C182" s="24">
        <f t="shared" si="33"/>
        <v>0</v>
      </c>
      <c r="D182" s="24">
        <f t="shared" si="33"/>
        <v>750</v>
      </c>
      <c r="E182" s="24">
        <f t="shared" si="33"/>
        <v>-750</v>
      </c>
      <c r="F182" s="24">
        <f t="shared" si="33"/>
        <v>0</v>
      </c>
      <c r="G182" s="24">
        <f t="shared" si="34"/>
        <v>-750</v>
      </c>
      <c r="H182" s="24"/>
      <c r="I182" s="24">
        <f t="shared" si="35"/>
        <v>0</v>
      </c>
      <c r="J182" s="24">
        <f t="shared" si="35"/>
        <v>0</v>
      </c>
      <c r="K182" s="24">
        <f t="shared" si="35"/>
        <v>0</v>
      </c>
      <c r="L182" s="24">
        <f t="shared" si="35"/>
        <v>0</v>
      </c>
      <c r="M182" s="24">
        <f t="shared" si="35"/>
        <v>0</v>
      </c>
      <c r="N182" s="8"/>
      <c r="P182" s="9"/>
      <c r="Q182" s="8"/>
    </row>
    <row r="183" spans="1:17" x14ac:dyDescent="0.2">
      <c r="A183" s="51" t="s">
        <v>265</v>
      </c>
      <c r="B183" s="11" t="s">
        <v>266</v>
      </c>
      <c r="C183" s="24">
        <f t="shared" si="33"/>
        <v>0</v>
      </c>
      <c r="D183" s="24">
        <f t="shared" si="33"/>
        <v>263</v>
      </c>
      <c r="E183" s="24">
        <f t="shared" si="33"/>
        <v>-263</v>
      </c>
      <c r="F183" s="24">
        <f t="shared" si="33"/>
        <v>-263.73999999999978</v>
      </c>
      <c r="G183" s="24">
        <f t="shared" ref="G183" si="38">E183-F183</f>
        <v>0.73999999999978172</v>
      </c>
      <c r="H183" s="24"/>
      <c r="I183" s="24">
        <f t="shared" si="35"/>
        <v>0</v>
      </c>
      <c r="J183" s="24">
        <f t="shared" si="35"/>
        <v>0</v>
      </c>
      <c r="K183" s="24">
        <f t="shared" si="35"/>
        <v>0</v>
      </c>
      <c r="L183" s="24">
        <f t="shared" si="35"/>
        <v>0</v>
      </c>
      <c r="M183" s="24">
        <f t="shared" si="35"/>
        <v>0</v>
      </c>
      <c r="N183" s="8"/>
      <c r="P183" s="9"/>
      <c r="Q183" s="8"/>
    </row>
    <row r="184" spans="1:17" x14ac:dyDescent="0.2">
      <c r="A184" s="10">
        <v>714300</v>
      </c>
      <c r="B184" s="11" t="s">
        <v>179</v>
      </c>
      <c r="C184" s="24">
        <f t="shared" si="33"/>
        <v>0</v>
      </c>
      <c r="D184" s="24">
        <f t="shared" si="33"/>
        <v>0</v>
      </c>
      <c r="E184" s="24">
        <f t="shared" si="33"/>
        <v>0</v>
      </c>
      <c r="F184" s="24">
        <f t="shared" si="33"/>
        <v>0</v>
      </c>
      <c r="G184" s="24">
        <f t="shared" ref="G184" si="39">E184-F184</f>
        <v>0</v>
      </c>
      <c r="H184" s="24"/>
      <c r="I184" s="24">
        <f t="shared" si="35"/>
        <v>0</v>
      </c>
      <c r="J184" s="24">
        <f t="shared" si="35"/>
        <v>0</v>
      </c>
      <c r="K184" s="24">
        <f t="shared" si="35"/>
        <v>0</v>
      </c>
      <c r="L184" s="24">
        <f t="shared" si="35"/>
        <v>0</v>
      </c>
      <c r="M184" s="24">
        <f t="shared" si="35"/>
        <v>0</v>
      </c>
      <c r="N184" s="8"/>
      <c r="P184" s="9"/>
      <c r="Q184" s="8"/>
    </row>
    <row r="185" spans="1:17" x14ac:dyDescent="0.2">
      <c r="A185" s="10">
        <v>715050</v>
      </c>
      <c r="B185" s="11" t="s">
        <v>77</v>
      </c>
      <c r="C185" s="24">
        <f t="shared" si="33"/>
        <v>0</v>
      </c>
      <c r="D185" s="24">
        <f t="shared" si="33"/>
        <v>0</v>
      </c>
      <c r="E185" s="24">
        <f t="shared" si="33"/>
        <v>0</v>
      </c>
      <c r="F185" s="24">
        <f t="shared" si="33"/>
        <v>0</v>
      </c>
      <c r="G185" s="24">
        <f t="shared" ref="G185" si="40">E185-F185</f>
        <v>0</v>
      </c>
      <c r="H185" s="24"/>
      <c r="I185" s="24">
        <f t="shared" si="35"/>
        <v>0</v>
      </c>
      <c r="J185" s="24">
        <f t="shared" si="35"/>
        <v>0</v>
      </c>
      <c r="K185" s="24">
        <f t="shared" si="35"/>
        <v>0</v>
      </c>
      <c r="L185" s="24">
        <f t="shared" si="35"/>
        <v>0</v>
      </c>
      <c r="M185" s="24">
        <f t="shared" si="35"/>
        <v>0</v>
      </c>
      <c r="N185" s="8"/>
      <c r="P185" s="9"/>
      <c r="Q185" s="8"/>
    </row>
    <row r="186" spans="1:17" x14ac:dyDescent="0.2">
      <c r="A186" s="10">
        <v>715100</v>
      </c>
      <c r="B186" s="11" t="s">
        <v>17</v>
      </c>
      <c r="C186" s="24">
        <f t="shared" si="33"/>
        <v>0</v>
      </c>
      <c r="D186" s="24">
        <f t="shared" si="33"/>
        <v>979</v>
      </c>
      <c r="E186" s="24">
        <f t="shared" si="33"/>
        <v>-979</v>
      </c>
      <c r="F186" s="24">
        <f t="shared" si="33"/>
        <v>0</v>
      </c>
      <c r="G186" s="24">
        <f t="shared" si="34"/>
        <v>-979</v>
      </c>
      <c r="H186" s="24"/>
      <c r="I186" s="24">
        <f t="shared" si="35"/>
        <v>0</v>
      </c>
      <c r="J186" s="24">
        <f t="shared" si="35"/>
        <v>5310</v>
      </c>
      <c r="K186" s="24">
        <f t="shared" si="35"/>
        <v>0</v>
      </c>
      <c r="L186" s="24">
        <f t="shared" si="35"/>
        <v>0</v>
      </c>
      <c r="M186" s="24">
        <f t="shared" si="35"/>
        <v>0</v>
      </c>
      <c r="N186" s="8"/>
      <c r="P186" s="9"/>
      <c r="Q186" s="8"/>
    </row>
    <row r="187" spans="1:17" x14ac:dyDescent="0.2">
      <c r="A187" s="10">
        <v>715500</v>
      </c>
      <c r="B187" s="11" t="s">
        <v>71</v>
      </c>
      <c r="C187" s="24">
        <f t="shared" si="33"/>
        <v>0</v>
      </c>
      <c r="D187" s="24">
        <f t="shared" si="33"/>
        <v>0</v>
      </c>
      <c r="E187" s="24">
        <f t="shared" si="33"/>
        <v>0</v>
      </c>
      <c r="F187" s="24">
        <f t="shared" si="33"/>
        <v>0</v>
      </c>
      <c r="G187" s="24">
        <f t="shared" si="34"/>
        <v>0</v>
      </c>
      <c r="H187" s="24"/>
      <c r="I187" s="24">
        <f t="shared" si="35"/>
        <v>0</v>
      </c>
      <c r="J187" s="24">
        <f t="shared" si="35"/>
        <v>0</v>
      </c>
      <c r="K187" s="24">
        <f t="shared" si="35"/>
        <v>0</v>
      </c>
      <c r="L187" s="24">
        <f t="shared" si="35"/>
        <v>0</v>
      </c>
      <c r="M187" s="24">
        <f t="shared" si="35"/>
        <v>0</v>
      </c>
      <c r="N187" s="8"/>
      <c r="P187" s="9"/>
      <c r="Q187" s="8"/>
    </row>
    <row r="188" spans="1:17" x14ac:dyDescent="0.2">
      <c r="A188" s="10">
        <v>719100</v>
      </c>
      <c r="B188" s="11" t="s">
        <v>18</v>
      </c>
      <c r="C188" s="24">
        <f t="shared" si="33"/>
        <v>0</v>
      </c>
      <c r="D188" s="24">
        <f t="shared" si="33"/>
        <v>1560</v>
      </c>
      <c r="E188" s="24">
        <f t="shared" si="33"/>
        <v>-1560</v>
      </c>
      <c r="F188" s="24">
        <f t="shared" si="33"/>
        <v>0</v>
      </c>
      <c r="G188" s="24">
        <f t="shared" ref="G188" si="41">E188-F188</f>
        <v>-1560</v>
      </c>
      <c r="H188" s="24"/>
      <c r="I188" s="24">
        <f t="shared" si="35"/>
        <v>0</v>
      </c>
      <c r="J188" s="24">
        <f t="shared" si="35"/>
        <v>0</v>
      </c>
      <c r="K188" s="24">
        <f t="shared" si="35"/>
        <v>0</v>
      </c>
      <c r="L188" s="24">
        <f t="shared" si="35"/>
        <v>0</v>
      </c>
      <c r="M188" s="24">
        <f t="shared" si="35"/>
        <v>0</v>
      </c>
      <c r="N188" s="8"/>
      <c r="P188" s="9"/>
      <c r="Q188" s="8"/>
    </row>
    <row r="189" spans="1:17" ht="14.1" customHeight="1" x14ac:dyDescent="0.2">
      <c r="A189" s="10">
        <v>719300</v>
      </c>
      <c r="B189" s="11" t="s">
        <v>63</v>
      </c>
      <c r="C189" s="24">
        <f t="shared" si="33"/>
        <v>0</v>
      </c>
      <c r="D189" s="24">
        <f t="shared" si="33"/>
        <v>67</v>
      </c>
      <c r="E189" s="24">
        <f t="shared" si="33"/>
        <v>-67</v>
      </c>
      <c r="F189" s="24">
        <f t="shared" si="33"/>
        <v>0</v>
      </c>
      <c r="G189" s="24">
        <f t="shared" si="34"/>
        <v>-67</v>
      </c>
      <c r="H189" s="24"/>
      <c r="I189" s="24">
        <f t="shared" ref="I189:M199" si="42">SUMIF($A$8:$A$83,$A189,I$8:I$83)-SUMIF($A$94:$A$169,$A189,I$94:I$169)</f>
        <v>0</v>
      </c>
      <c r="J189" s="24">
        <f t="shared" si="42"/>
        <v>0</v>
      </c>
      <c r="K189" s="24">
        <f t="shared" si="42"/>
        <v>150</v>
      </c>
      <c r="L189" s="24">
        <f t="shared" si="42"/>
        <v>0</v>
      </c>
      <c r="M189" s="24">
        <f t="shared" si="42"/>
        <v>28837</v>
      </c>
      <c r="N189" s="2"/>
      <c r="P189" s="13"/>
      <c r="Q189" s="8"/>
    </row>
    <row r="190" spans="1:17" x14ac:dyDescent="0.2">
      <c r="A190" s="10">
        <v>719400</v>
      </c>
      <c r="B190" s="11" t="s">
        <v>19</v>
      </c>
      <c r="C190" s="24">
        <f t="shared" si="33"/>
        <v>0</v>
      </c>
      <c r="D190" s="24">
        <f t="shared" si="33"/>
        <v>0</v>
      </c>
      <c r="E190" s="24">
        <f t="shared" si="33"/>
        <v>0</v>
      </c>
      <c r="F190" s="24">
        <f t="shared" si="33"/>
        <v>0</v>
      </c>
      <c r="G190" s="24">
        <f t="shared" si="34"/>
        <v>0</v>
      </c>
      <c r="H190" s="24"/>
      <c r="I190" s="24">
        <f t="shared" si="42"/>
        <v>0</v>
      </c>
      <c r="J190" s="24">
        <f t="shared" si="42"/>
        <v>0</v>
      </c>
      <c r="K190" s="24">
        <f t="shared" si="42"/>
        <v>0</v>
      </c>
      <c r="L190" s="24">
        <f t="shared" si="42"/>
        <v>0</v>
      </c>
      <c r="M190" s="24">
        <f t="shared" si="42"/>
        <v>0</v>
      </c>
      <c r="N190" s="8"/>
      <c r="P190" s="12"/>
      <c r="Q190" s="8"/>
    </row>
    <row r="191" spans="1:17" x14ac:dyDescent="0.2">
      <c r="A191" s="53" t="s">
        <v>271</v>
      </c>
      <c r="B191" s="11" t="s">
        <v>272</v>
      </c>
      <c r="C191" s="24">
        <f t="shared" si="33"/>
        <v>0</v>
      </c>
      <c r="D191" s="24">
        <f t="shared" si="33"/>
        <v>0</v>
      </c>
      <c r="E191" s="24">
        <f t="shared" si="33"/>
        <v>0</v>
      </c>
      <c r="F191" s="24">
        <f t="shared" si="33"/>
        <v>0</v>
      </c>
      <c r="G191" s="24">
        <f t="shared" ref="G191" si="43">E191-F191</f>
        <v>0</v>
      </c>
      <c r="H191" s="24"/>
      <c r="I191" s="24">
        <f t="shared" si="42"/>
        <v>0</v>
      </c>
      <c r="J191" s="24">
        <f t="shared" si="42"/>
        <v>0</v>
      </c>
      <c r="K191" s="24">
        <f t="shared" si="42"/>
        <v>0</v>
      </c>
      <c r="L191" s="24">
        <f t="shared" si="42"/>
        <v>0</v>
      </c>
      <c r="M191" s="24">
        <f t="shared" si="42"/>
        <v>0</v>
      </c>
      <c r="N191" s="8"/>
      <c r="P191" s="12"/>
      <c r="Q191" s="8"/>
    </row>
    <row r="192" spans="1:17" x14ac:dyDescent="0.2">
      <c r="A192" s="10">
        <v>721100</v>
      </c>
      <c r="B192" s="11" t="s">
        <v>69</v>
      </c>
      <c r="C192" s="24">
        <f t="shared" si="33"/>
        <v>0</v>
      </c>
      <c r="D192" s="24">
        <f t="shared" si="33"/>
        <v>0</v>
      </c>
      <c r="E192" s="24">
        <f t="shared" si="33"/>
        <v>0</v>
      </c>
      <c r="F192" s="24">
        <f t="shared" si="33"/>
        <v>0</v>
      </c>
      <c r="G192" s="24">
        <f t="shared" ref="G192" si="44">E192-F192</f>
        <v>0</v>
      </c>
      <c r="H192" s="24"/>
      <c r="I192" s="24">
        <f t="shared" si="42"/>
        <v>0</v>
      </c>
      <c r="J192" s="24">
        <f t="shared" si="42"/>
        <v>0</v>
      </c>
      <c r="K192" s="24">
        <f t="shared" si="42"/>
        <v>0</v>
      </c>
      <c r="L192" s="24">
        <f t="shared" si="42"/>
        <v>0</v>
      </c>
      <c r="M192" s="24">
        <f t="shared" si="42"/>
        <v>0</v>
      </c>
      <c r="N192" s="8"/>
      <c r="P192" s="12"/>
      <c r="Q192" s="8"/>
    </row>
    <row r="193" spans="1:17" x14ac:dyDescent="0.2">
      <c r="A193" s="10">
        <v>721400</v>
      </c>
      <c r="B193" s="11" t="s">
        <v>20</v>
      </c>
      <c r="C193" s="24">
        <f t="shared" si="33"/>
        <v>0</v>
      </c>
      <c r="D193" s="24">
        <f t="shared" si="33"/>
        <v>0</v>
      </c>
      <c r="E193" s="24">
        <f t="shared" si="33"/>
        <v>0</v>
      </c>
      <c r="F193" s="24">
        <f t="shared" si="33"/>
        <v>0</v>
      </c>
      <c r="G193" s="24">
        <f t="shared" si="34"/>
        <v>0</v>
      </c>
      <c r="H193" s="24"/>
      <c r="I193" s="24">
        <f t="shared" si="42"/>
        <v>0</v>
      </c>
      <c r="J193" s="24">
        <f t="shared" si="42"/>
        <v>0</v>
      </c>
      <c r="K193" s="24">
        <f t="shared" si="42"/>
        <v>0</v>
      </c>
      <c r="L193" s="24">
        <f t="shared" si="42"/>
        <v>0</v>
      </c>
      <c r="M193" s="24">
        <f t="shared" si="42"/>
        <v>0</v>
      </c>
      <c r="N193" s="8"/>
      <c r="P193" s="12"/>
      <c r="Q193" s="8"/>
    </row>
    <row r="194" spans="1:17" x14ac:dyDescent="0.2">
      <c r="A194" s="10">
        <v>722100</v>
      </c>
      <c r="B194" s="11" t="s">
        <v>21</v>
      </c>
      <c r="C194" s="24">
        <f t="shared" si="33"/>
        <v>0</v>
      </c>
      <c r="D194" s="24">
        <f t="shared" si="33"/>
        <v>3685</v>
      </c>
      <c r="E194" s="24">
        <f t="shared" si="33"/>
        <v>-3685</v>
      </c>
      <c r="F194" s="24">
        <f t="shared" si="33"/>
        <v>0</v>
      </c>
      <c r="G194" s="24">
        <f t="shared" si="34"/>
        <v>-3685</v>
      </c>
      <c r="H194" s="24"/>
      <c r="I194" s="24">
        <f t="shared" si="42"/>
        <v>0</v>
      </c>
      <c r="J194" s="24">
        <f t="shared" si="42"/>
        <v>0</v>
      </c>
      <c r="K194" s="24">
        <f t="shared" si="42"/>
        <v>0</v>
      </c>
      <c r="L194" s="24">
        <f t="shared" si="42"/>
        <v>0</v>
      </c>
      <c r="M194" s="24">
        <f t="shared" si="42"/>
        <v>0</v>
      </c>
      <c r="N194" s="8"/>
      <c r="P194" s="8"/>
      <c r="Q194" s="8"/>
    </row>
    <row r="195" spans="1:17" x14ac:dyDescent="0.2">
      <c r="A195" s="10">
        <v>722120</v>
      </c>
      <c r="B195" s="11" t="s">
        <v>22</v>
      </c>
      <c r="C195" s="24">
        <f t="shared" si="33"/>
        <v>0</v>
      </c>
      <c r="D195" s="24">
        <f t="shared" si="33"/>
        <v>0</v>
      </c>
      <c r="E195" s="24">
        <f t="shared" si="33"/>
        <v>0</v>
      </c>
      <c r="F195" s="24">
        <f t="shared" si="33"/>
        <v>0</v>
      </c>
      <c r="G195" s="24">
        <f t="shared" si="34"/>
        <v>0</v>
      </c>
      <c r="H195" s="24"/>
      <c r="I195" s="24">
        <f t="shared" si="42"/>
        <v>0</v>
      </c>
      <c r="J195" s="24">
        <f t="shared" si="42"/>
        <v>0</v>
      </c>
      <c r="K195" s="24">
        <f t="shared" si="42"/>
        <v>0</v>
      </c>
      <c r="L195" s="24">
        <f t="shared" si="42"/>
        <v>0</v>
      </c>
      <c r="M195" s="24">
        <f t="shared" si="42"/>
        <v>0</v>
      </c>
      <c r="N195" s="8"/>
    </row>
    <row r="196" spans="1:17" x14ac:dyDescent="0.2">
      <c r="A196" s="10">
        <v>722150</v>
      </c>
      <c r="B196" s="11" t="s">
        <v>23</v>
      </c>
      <c r="C196" s="24">
        <f t="shared" si="33"/>
        <v>0</v>
      </c>
      <c r="D196" s="24">
        <f t="shared" si="33"/>
        <v>211</v>
      </c>
      <c r="E196" s="24">
        <f t="shared" si="33"/>
        <v>-211</v>
      </c>
      <c r="F196" s="24">
        <f t="shared" si="33"/>
        <v>0</v>
      </c>
      <c r="G196" s="24">
        <f t="shared" si="34"/>
        <v>-211</v>
      </c>
      <c r="H196" s="24"/>
      <c r="I196" s="24">
        <f t="shared" si="42"/>
        <v>0</v>
      </c>
      <c r="J196" s="24">
        <f t="shared" si="42"/>
        <v>0</v>
      </c>
      <c r="K196" s="24">
        <f t="shared" si="42"/>
        <v>0</v>
      </c>
      <c r="L196" s="24">
        <f t="shared" si="42"/>
        <v>0</v>
      </c>
      <c r="M196" s="24">
        <f t="shared" si="42"/>
        <v>0</v>
      </c>
      <c r="N196" s="8"/>
    </row>
    <row r="197" spans="1:17" x14ac:dyDescent="0.2">
      <c r="A197" s="10">
        <v>722200</v>
      </c>
      <c r="B197" s="11" t="s">
        <v>24</v>
      </c>
      <c r="C197" s="24">
        <f t="shared" si="33"/>
        <v>0</v>
      </c>
      <c r="D197" s="24">
        <f t="shared" si="33"/>
        <v>3401</v>
      </c>
      <c r="E197" s="24">
        <f t="shared" si="33"/>
        <v>-3401</v>
      </c>
      <c r="F197" s="24">
        <f t="shared" si="33"/>
        <v>0</v>
      </c>
      <c r="G197" s="24">
        <f t="shared" si="34"/>
        <v>-3401</v>
      </c>
      <c r="H197" s="24"/>
      <c r="I197" s="24">
        <f t="shared" si="42"/>
        <v>0</v>
      </c>
      <c r="J197" s="24">
        <f t="shared" si="42"/>
        <v>0</v>
      </c>
      <c r="K197" s="24">
        <f t="shared" si="42"/>
        <v>0</v>
      </c>
      <c r="L197" s="24">
        <f t="shared" si="42"/>
        <v>0</v>
      </c>
      <c r="M197" s="24">
        <f t="shared" si="42"/>
        <v>0</v>
      </c>
      <c r="N197" s="8"/>
    </row>
    <row r="198" spans="1:17" x14ac:dyDescent="0.2">
      <c r="A198" s="10">
        <v>731300</v>
      </c>
      <c r="B198" s="11" t="s">
        <v>25</v>
      </c>
      <c r="C198" s="24">
        <f t="shared" si="33"/>
        <v>0</v>
      </c>
      <c r="D198" s="24">
        <f t="shared" si="33"/>
        <v>0</v>
      </c>
      <c r="E198" s="24">
        <f t="shared" si="33"/>
        <v>0</v>
      </c>
      <c r="F198" s="24">
        <f t="shared" si="33"/>
        <v>0</v>
      </c>
      <c r="G198" s="24">
        <f t="shared" si="34"/>
        <v>0</v>
      </c>
      <c r="H198" s="24"/>
      <c r="I198" s="24">
        <f t="shared" si="42"/>
        <v>0</v>
      </c>
      <c r="J198" s="24">
        <f t="shared" si="42"/>
        <v>0</v>
      </c>
      <c r="K198" s="24">
        <f t="shared" si="42"/>
        <v>0</v>
      </c>
      <c r="L198" s="24">
        <f t="shared" si="42"/>
        <v>0</v>
      </c>
      <c r="M198" s="24">
        <f t="shared" si="42"/>
        <v>0</v>
      </c>
      <c r="N198" s="8"/>
    </row>
    <row r="199" spans="1:17" x14ac:dyDescent="0.2">
      <c r="A199" s="10">
        <v>731700</v>
      </c>
      <c r="B199" s="11" t="s">
        <v>178</v>
      </c>
      <c r="C199" s="24">
        <f t="shared" si="33"/>
        <v>0</v>
      </c>
      <c r="D199" s="24">
        <f t="shared" si="33"/>
        <v>0</v>
      </c>
      <c r="E199" s="24">
        <f t="shared" si="33"/>
        <v>0</v>
      </c>
      <c r="F199" s="24">
        <f t="shared" si="33"/>
        <v>0</v>
      </c>
      <c r="G199" s="24">
        <f t="shared" ref="G199" si="45">E199-F199</f>
        <v>0</v>
      </c>
      <c r="H199" s="24"/>
      <c r="I199" s="24">
        <f t="shared" si="42"/>
        <v>0</v>
      </c>
      <c r="J199" s="24">
        <f t="shared" si="42"/>
        <v>0</v>
      </c>
      <c r="K199" s="24">
        <f t="shared" si="42"/>
        <v>0</v>
      </c>
      <c r="L199" s="24">
        <f t="shared" si="42"/>
        <v>0</v>
      </c>
      <c r="M199" s="24">
        <f t="shared" si="42"/>
        <v>0</v>
      </c>
      <c r="N199" s="8"/>
    </row>
    <row r="200" spans="1:17" x14ac:dyDescent="0.2">
      <c r="A200" s="10">
        <v>731800</v>
      </c>
      <c r="B200" s="11" t="s">
        <v>26</v>
      </c>
      <c r="C200" s="24">
        <f t="shared" ref="C200:F219" si="46">SUMIF($A$8:$A$83,$A200,C$8:C$83)-SUMIF($A$94:$A$169,$A200,C$94:C$169)</f>
        <v>0</v>
      </c>
      <c r="D200" s="24">
        <f t="shared" si="46"/>
        <v>0</v>
      </c>
      <c r="E200" s="24">
        <f t="shared" si="46"/>
        <v>0</v>
      </c>
      <c r="F200" s="24">
        <f t="shared" si="46"/>
        <v>0</v>
      </c>
      <c r="G200" s="24">
        <f t="shared" si="34"/>
        <v>0</v>
      </c>
      <c r="H200" s="24"/>
      <c r="I200" s="24">
        <f t="shared" ref="I200:M209" si="47">SUMIF($A$8:$A$83,$A200,I$8:I$83)-SUMIF($A$94:$A$169,$A200,I$94:I$169)</f>
        <v>0</v>
      </c>
      <c r="J200" s="24">
        <f t="shared" si="47"/>
        <v>0</v>
      </c>
      <c r="K200" s="24">
        <f t="shared" si="47"/>
        <v>0</v>
      </c>
      <c r="L200" s="24">
        <f t="shared" si="47"/>
        <v>0</v>
      </c>
      <c r="M200" s="24">
        <f t="shared" si="47"/>
        <v>0</v>
      </c>
      <c r="N200" s="2"/>
    </row>
    <row r="201" spans="1:17" x14ac:dyDescent="0.2">
      <c r="A201" s="10">
        <v>732100</v>
      </c>
      <c r="B201" s="11" t="s">
        <v>27</v>
      </c>
      <c r="C201" s="24">
        <f t="shared" si="46"/>
        <v>0</v>
      </c>
      <c r="D201" s="24">
        <f t="shared" si="46"/>
        <v>502</v>
      </c>
      <c r="E201" s="24">
        <f t="shared" si="46"/>
        <v>-502</v>
      </c>
      <c r="F201" s="24">
        <f t="shared" si="46"/>
        <v>-21.989999999999952</v>
      </c>
      <c r="G201" s="24">
        <f t="shared" si="34"/>
        <v>-480.01000000000005</v>
      </c>
      <c r="H201" s="24"/>
      <c r="I201" s="24">
        <f t="shared" si="47"/>
        <v>0</v>
      </c>
      <c r="J201" s="24">
        <f t="shared" si="47"/>
        <v>0</v>
      </c>
      <c r="K201" s="24">
        <f t="shared" si="47"/>
        <v>0</v>
      </c>
      <c r="L201" s="24">
        <f t="shared" si="47"/>
        <v>0</v>
      </c>
      <c r="M201" s="24">
        <f t="shared" si="47"/>
        <v>0</v>
      </c>
      <c r="N201" s="2"/>
    </row>
    <row r="202" spans="1:17" x14ac:dyDescent="0.2">
      <c r="A202" s="10">
        <v>732900</v>
      </c>
      <c r="B202" s="11" t="s">
        <v>64</v>
      </c>
      <c r="C202" s="24">
        <f t="shared" si="46"/>
        <v>0</v>
      </c>
      <c r="D202" s="24">
        <f t="shared" si="46"/>
        <v>0</v>
      </c>
      <c r="E202" s="24">
        <f t="shared" si="46"/>
        <v>0</v>
      </c>
      <c r="F202" s="24">
        <f t="shared" si="46"/>
        <v>527.74</v>
      </c>
      <c r="G202" s="24">
        <f t="shared" si="34"/>
        <v>-527.74</v>
      </c>
      <c r="H202" s="24"/>
      <c r="I202" s="24">
        <f t="shared" si="47"/>
        <v>0</v>
      </c>
      <c r="J202" s="24">
        <f t="shared" si="47"/>
        <v>0</v>
      </c>
      <c r="K202" s="24">
        <f t="shared" si="47"/>
        <v>0</v>
      </c>
      <c r="L202" s="24">
        <f t="shared" si="47"/>
        <v>0</v>
      </c>
      <c r="M202" s="24">
        <f t="shared" si="47"/>
        <v>0</v>
      </c>
      <c r="N202" s="2"/>
    </row>
    <row r="203" spans="1:17" x14ac:dyDescent="0.2">
      <c r="A203" s="10">
        <v>733000</v>
      </c>
      <c r="B203" s="11" t="s">
        <v>28</v>
      </c>
      <c r="C203" s="24">
        <f t="shared" si="46"/>
        <v>0</v>
      </c>
      <c r="D203" s="24">
        <f t="shared" si="46"/>
        <v>0</v>
      </c>
      <c r="E203" s="24">
        <f t="shared" si="46"/>
        <v>0</v>
      </c>
      <c r="F203" s="24">
        <f t="shared" si="46"/>
        <v>0</v>
      </c>
      <c r="G203" s="24">
        <f t="shared" si="34"/>
        <v>0</v>
      </c>
      <c r="H203" s="24"/>
      <c r="I203" s="24">
        <f t="shared" si="47"/>
        <v>0</v>
      </c>
      <c r="J203" s="24">
        <f t="shared" si="47"/>
        <v>0</v>
      </c>
      <c r="K203" s="24">
        <f t="shared" si="47"/>
        <v>0</v>
      </c>
      <c r="L203" s="24">
        <f t="shared" si="47"/>
        <v>0</v>
      </c>
      <c r="M203" s="24">
        <f t="shared" si="47"/>
        <v>0</v>
      </c>
      <c r="N203" s="2"/>
    </row>
    <row r="204" spans="1:17" x14ac:dyDescent="0.2">
      <c r="A204" s="10">
        <v>734100</v>
      </c>
      <c r="B204" s="11" t="s">
        <v>29</v>
      </c>
      <c r="C204" s="24">
        <f t="shared" si="46"/>
        <v>0</v>
      </c>
      <c r="D204" s="24">
        <f t="shared" si="46"/>
        <v>200</v>
      </c>
      <c r="E204" s="24">
        <f t="shared" si="46"/>
        <v>-200</v>
      </c>
      <c r="F204" s="24">
        <f t="shared" si="46"/>
        <v>0</v>
      </c>
      <c r="G204" s="24">
        <f t="shared" si="34"/>
        <v>-200</v>
      </c>
      <c r="H204" s="24"/>
      <c r="I204" s="24">
        <f t="shared" si="47"/>
        <v>542</v>
      </c>
      <c r="J204" s="24">
        <f t="shared" si="47"/>
        <v>0</v>
      </c>
      <c r="K204" s="24">
        <f t="shared" si="47"/>
        <v>381</v>
      </c>
      <c r="L204" s="24">
        <f t="shared" si="47"/>
        <v>0</v>
      </c>
      <c r="M204" s="24">
        <f t="shared" si="47"/>
        <v>0</v>
      </c>
      <c r="N204" s="2"/>
      <c r="O204" s="14"/>
    </row>
    <row r="205" spans="1:17" x14ac:dyDescent="0.2">
      <c r="A205" s="10">
        <v>734200</v>
      </c>
      <c r="B205" s="11" t="s">
        <v>30</v>
      </c>
      <c r="C205" s="24">
        <f t="shared" si="46"/>
        <v>0</v>
      </c>
      <c r="D205" s="24">
        <f t="shared" si="46"/>
        <v>207</v>
      </c>
      <c r="E205" s="24">
        <f t="shared" si="46"/>
        <v>-207</v>
      </c>
      <c r="F205" s="24">
        <f t="shared" si="46"/>
        <v>0</v>
      </c>
      <c r="G205" s="24">
        <f t="shared" si="34"/>
        <v>-207</v>
      </c>
      <c r="H205" s="24"/>
      <c r="I205" s="24">
        <f t="shared" si="47"/>
        <v>0</v>
      </c>
      <c r="J205" s="24">
        <f t="shared" si="47"/>
        <v>0</v>
      </c>
      <c r="K205" s="24">
        <f t="shared" si="47"/>
        <v>0</v>
      </c>
      <c r="L205" s="24">
        <f t="shared" si="47"/>
        <v>0</v>
      </c>
      <c r="M205" s="24">
        <f t="shared" si="47"/>
        <v>0</v>
      </c>
      <c r="N205" s="8"/>
      <c r="O205" s="14"/>
    </row>
    <row r="206" spans="1:17" x14ac:dyDescent="0.2">
      <c r="A206" s="10">
        <v>734250</v>
      </c>
      <c r="B206" s="11" t="s">
        <v>31</v>
      </c>
      <c r="C206" s="24">
        <f t="shared" si="46"/>
        <v>0</v>
      </c>
      <c r="D206" s="24">
        <f t="shared" si="46"/>
        <v>4030</v>
      </c>
      <c r="E206" s="24">
        <f t="shared" si="46"/>
        <v>-4030</v>
      </c>
      <c r="F206" s="24">
        <f t="shared" si="46"/>
        <v>0</v>
      </c>
      <c r="G206" s="24">
        <f t="shared" si="34"/>
        <v>-4030</v>
      </c>
      <c r="H206" s="24"/>
      <c r="I206" s="24">
        <f t="shared" si="47"/>
        <v>0</v>
      </c>
      <c r="J206" s="24">
        <f t="shared" si="47"/>
        <v>0</v>
      </c>
      <c r="K206" s="24">
        <f t="shared" si="47"/>
        <v>0</v>
      </c>
      <c r="L206" s="24">
        <f t="shared" si="47"/>
        <v>0</v>
      </c>
      <c r="M206" s="24">
        <f t="shared" si="47"/>
        <v>0</v>
      </c>
      <c r="N206" s="8"/>
    </row>
    <row r="207" spans="1:17" x14ac:dyDescent="0.2">
      <c r="A207" s="10">
        <v>734260</v>
      </c>
      <c r="B207" s="11" t="s">
        <v>72</v>
      </c>
      <c r="C207" s="24">
        <f t="shared" si="46"/>
        <v>0</v>
      </c>
      <c r="D207" s="24">
        <f t="shared" si="46"/>
        <v>144</v>
      </c>
      <c r="E207" s="24">
        <f t="shared" si="46"/>
        <v>-144</v>
      </c>
      <c r="F207" s="24">
        <f t="shared" si="46"/>
        <v>0</v>
      </c>
      <c r="G207" s="24">
        <f t="shared" ref="G207" si="48">E207-F207</f>
        <v>-144</v>
      </c>
      <c r="H207" s="24"/>
      <c r="I207" s="24">
        <f t="shared" si="47"/>
        <v>0</v>
      </c>
      <c r="J207" s="24">
        <f t="shared" si="47"/>
        <v>0</v>
      </c>
      <c r="K207" s="24">
        <f t="shared" si="47"/>
        <v>0</v>
      </c>
      <c r="L207" s="24">
        <f t="shared" si="47"/>
        <v>0</v>
      </c>
      <c r="M207" s="24">
        <f t="shared" si="47"/>
        <v>0</v>
      </c>
      <c r="N207" s="8"/>
    </row>
    <row r="208" spans="1:17" x14ac:dyDescent="0.2">
      <c r="A208" s="10">
        <v>734800</v>
      </c>
      <c r="B208" s="11" t="s">
        <v>32</v>
      </c>
      <c r="C208" s="24">
        <f t="shared" si="46"/>
        <v>0</v>
      </c>
      <c r="D208" s="24">
        <f t="shared" si="46"/>
        <v>299</v>
      </c>
      <c r="E208" s="24">
        <f t="shared" si="46"/>
        <v>-299</v>
      </c>
      <c r="F208" s="24">
        <f t="shared" si="46"/>
        <v>1251</v>
      </c>
      <c r="G208" s="24">
        <f t="shared" si="34"/>
        <v>-1550</v>
      </c>
      <c r="H208" s="24"/>
      <c r="I208" s="24">
        <f t="shared" si="47"/>
        <v>0</v>
      </c>
      <c r="J208" s="24">
        <f t="shared" si="47"/>
        <v>0</v>
      </c>
      <c r="K208" s="24">
        <f t="shared" si="47"/>
        <v>0</v>
      </c>
      <c r="L208" s="24">
        <f t="shared" si="47"/>
        <v>0</v>
      </c>
      <c r="M208" s="24">
        <f t="shared" si="47"/>
        <v>0</v>
      </c>
      <c r="N208" s="2"/>
      <c r="O208" s="14"/>
    </row>
    <row r="209" spans="1:14" x14ac:dyDescent="0.2">
      <c r="A209" s="10">
        <v>734900</v>
      </c>
      <c r="B209" s="11" t="s">
        <v>33</v>
      </c>
      <c r="C209" s="24">
        <f t="shared" si="46"/>
        <v>0</v>
      </c>
      <c r="D209" s="24">
        <f t="shared" si="46"/>
        <v>0</v>
      </c>
      <c r="E209" s="24">
        <f t="shared" si="46"/>
        <v>0</v>
      </c>
      <c r="F209" s="24">
        <f t="shared" si="46"/>
        <v>0</v>
      </c>
      <c r="G209" s="24">
        <f t="shared" si="34"/>
        <v>0</v>
      </c>
      <c r="H209" s="24"/>
      <c r="I209" s="24">
        <f t="shared" si="47"/>
        <v>0</v>
      </c>
      <c r="J209" s="24">
        <f t="shared" si="47"/>
        <v>0</v>
      </c>
      <c r="K209" s="24">
        <f t="shared" si="47"/>
        <v>0</v>
      </c>
      <c r="L209" s="24">
        <f t="shared" si="47"/>
        <v>0</v>
      </c>
      <c r="M209" s="24">
        <f t="shared" si="47"/>
        <v>0</v>
      </c>
      <c r="N209" s="8"/>
    </row>
    <row r="210" spans="1:14" x14ac:dyDescent="0.2">
      <c r="A210" s="10">
        <v>735000</v>
      </c>
      <c r="B210" s="11" t="s">
        <v>261</v>
      </c>
      <c r="C210" s="24">
        <f t="shared" si="46"/>
        <v>0</v>
      </c>
      <c r="D210" s="24">
        <f t="shared" si="46"/>
        <v>0</v>
      </c>
      <c r="E210" s="24">
        <f t="shared" si="46"/>
        <v>0</v>
      </c>
      <c r="F210" s="24">
        <f t="shared" si="46"/>
        <v>0</v>
      </c>
      <c r="G210" s="24">
        <f t="shared" ref="G210" si="49">E210-F210</f>
        <v>0</v>
      </c>
      <c r="H210" s="24"/>
      <c r="I210" s="24">
        <f t="shared" ref="I210:M219" si="50">SUMIF($A$8:$A$83,$A210,I$8:I$83)-SUMIF($A$94:$A$169,$A210,I$94:I$169)</f>
        <v>0</v>
      </c>
      <c r="J210" s="24">
        <f t="shared" si="50"/>
        <v>0</v>
      </c>
      <c r="K210" s="24">
        <f t="shared" si="50"/>
        <v>0</v>
      </c>
      <c r="L210" s="24">
        <f t="shared" si="50"/>
        <v>0</v>
      </c>
      <c r="M210" s="24">
        <f t="shared" si="50"/>
        <v>0</v>
      </c>
      <c r="N210" s="8"/>
    </row>
    <row r="211" spans="1:14" x14ac:dyDescent="0.2">
      <c r="A211" s="52" t="s">
        <v>252</v>
      </c>
      <c r="B211" s="11" t="s">
        <v>253</v>
      </c>
      <c r="C211" s="24">
        <f t="shared" si="46"/>
        <v>0</v>
      </c>
      <c r="D211" s="24">
        <f t="shared" si="46"/>
        <v>0</v>
      </c>
      <c r="E211" s="24">
        <f t="shared" si="46"/>
        <v>0</v>
      </c>
      <c r="F211" s="24">
        <f t="shared" si="46"/>
        <v>0</v>
      </c>
      <c r="G211" s="24">
        <f t="shared" ref="G211" si="51">E211-F211</f>
        <v>0</v>
      </c>
      <c r="H211" s="24"/>
      <c r="I211" s="24">
        <f t="shared" si="50"/>
        <v>0</v>
      </c>
      <c r="J211" s="24">
        <f t="shared" si="50"/>
        <v>0</v>
      </c>
      <c r="K211" s="24">
        <f t="shared" si="50"/>
        <v>0</v>
      </c>
      <c r="L211" s="24">
        <f t="shared" si="50"/>
        <v>0</v>
      </c>
      <c r="M211" s="24">
        <f t="shared" si="50"/>
        <v>0</v>
      </c>
      <c r="N211" s="8"/>
    </row>
    <row r="212" spans="1:14" x14ac:dyDescent="0.2">
      <c r="A212" s="10">
        <v>736000</v>
      </c>
      <c r="B212" s="11" t="s">
        <v>34</v>
      </c>
      <c r="C212" s="24">
        <f t="shared" si="46"/>
        <v>0</v>
      </c>
      <c r="D212" s="24">
        <f t="shared" si="46"/>
        <v>109</v>
      </c>
      <c r="E212" s="24">
        <f t="shared" si="46"/>
        <v>-109</v>
      </c>
      <c r="F212" s="24">
        <f t="shared" si="46"/>
        <v>0</v>
      </c>
      <c r="G212" s="24">
        <f t="shared" si="34"/>
        <v>-109</v>
      </c>
      <c r="H212" s="24"/>
      <c r="I212" s="24">
        <f t="shared" si="50"/>
        <v>0</v>
      </c>
      <c r="J212" s="24">
        <f t="shared" si="50"/>
        <v>0</v>
      </c>
      <c r="K212" s="24">
        <f t="shared" si="50"/>
        <v>0</v>
      </c>
      <c r="L212" s="24">
        <f t="shared" si="50"/>
        <v>0</v>
      </c>
      <c r="M212" s="24">
        <f t="shared" si="50"/>
        <v>0</v>
      </c>
      <c r="N212" s="8"/>
    </row>
    <row r="213" spans="1:14" x14ac:dyDescent="0.2">
      <c r="A213" s="10">
        <v>738000</v>
      </c>
      <c r="B213" s="11" t="s">
        <v>35</v>
      </c>
      <c r="C213" s="24">
        <f t="shared" si="46"/>
        <v>0</v>
      </c>
      <c r="D213" s="24">
        <f t="shared" si="46"/>
        <v>0</v>
      </c>
      <c r="E213" s="24">
        <f t="shared" si="46"/>
        <v>0</v>
      </c>
      <c r="F213" s="24">
        <f t="shared" si="46"/>
        <v>3065.58</v>
      </c>
      <c r="G213" s="24">
        <f t="shared" si="34"/>
        <v>-3065.58</v>
      </c>
      <c r="H213" s="24"/>
      <c r="I213" s="24">
        <f t="shared" si="50"/>
        <v>94</v>
      </c>
      <c r="J213" s="24">
        <f t="shared" si="50"/>
        <v>0</v>
      </c>
      <c r="K213" s="24">
        <f t="shared" si="50"/>
        <v>109</v>
      </c>
      <c r="L213" s="24">
        <f t="shared" si="50"/>
        <v>0</v>
      </c>
      <c r="M213" s="24">
        <f t="shared" si="50"/>
        <v>0</v>
      </c>
      <c r="N213" s="2"/>
    </row>
    <row r="214" spans="1:14" x14ac:dyDescent="0.2">
      <c r="A214" s="10">
        <v>739300</v>
      </c>
      <c r="B214" s="11" t="s">
        <v>36</v>
      </c>
      <c r="C214" s="24">
        <f t="shared" si="46"/>
        <v>0</v>
      </c>
      <c r="D214" s="24">
        <f t="shared" si="46"/>
        <v>0</v>
      </c>
      <c r="E214" s="24">
        <f t="shared" si="46"/>
        <v>0</v>
      </c>
      <c r="F214" s="24">
        <f t="shared" si="46"/>
        <v>0</v>
      </c>
      <c r="G214" s="24">
        <f t="shared" si="34"/>
        <v>0</v>
      </c>
      <c r="H214" s="24"/>
      <c r="I214" s="24">
        <f t="shared" si="50"/>
        <v>0</v>
      </c>
      <c r="J214" s="24">
        <f t="shared" si="50"/>
        <v>0</v>
      </c>
      <c r="K214" s="24">
        <f t="shared" si="50"/>
        <v>0</v>
      </c>
      <c r="L214" s="24">
        <f t="shared" si="50"/>
        <v>0</v>
      </c>
      <c r="M214" s="24">
        <f t="shared" si="50"/>
        <v>0</v>
      </c>
      <c r="N214" s="8"/>
    </row>
    <row r="215" spans="1:14" x14ac:dyDescent="0.2">
      <c r="A215" s="10">
        <v>739400</v>
      </c>
      <c r="B215" s="11" t="s">
        <v>76</v>
      </c>
      <c r="C215" s="24">
        <f t="shared" si="46"/>
        <v>0</v>
      </c>
      <c r="D215" s="24">
        <f t="shared" si="46"/>
        <v>0</v>
      </c>
      <c r="E215" s="24">
        <f t="shared" si="46"/>
        <v>0</v>
      </c>
      <c r="F215" s="24">
        <f t="shared" si="46"/>
        <v>0</v>
      </c>
      <c r="G215" s="24">
        <f t="shared" ref="G215" si="52">E215-F215</f>
        <v>0</v>
      </c>
      <c r="H215" s="24"/>
      <c r="I215" s="24">
        <f t="shared" si="50"/>
        <v>0</v>
      </c>
      <c r="J215" s="24">
        <f t="shared" si="50"/>
        <v>0</v>
      </c>
      <c r="K215" s="24">
        <f t="shared" si="50"/>
        <v>0</v>
      </c>
      <c r="L215" s="24">
        <f t="shared" si="50"/>
        <v>0</v>
      </c>
      <c r="M215" s="24">
        <f t="shared" si="50"/>
        <v>0</v>
      </c>
      <c r="N215" s="8"/>
    </row>
    <row r="216" spans="1:14" x14ac:dyDescent="0.2">
      <c r="A216" s="10">
        <v>739700</v>
      </c>
      <c r="B216" s="11" t="s">
        <v>180</v>
      </c>
      <c r="C216" s="24">
        <f t="shared" si="46"/>
        <v>0</v>
      </c>
      <c r="D216" s="24">
        <f t="shared" si="46"/>
        <v>0</v>
      </c>
      <c r="E216" s="24">
        <f t="shared" si="46"/>
        <v>0</v>
      </c>
      <c r="F216" s="24">
        <f t="shared" si="46"/>
        <v>0</v>
      </c>
      <c r="G216" s="24">
        <f t="shared" ref="G216" si="53">E216-F216</f>
        <v>0</v>
      </c>
      <c r="H216" s="24"/>
      <c r="I216" s="24">
        <f t="shared" si="50"/>
        <v>0</v>
      </c>
      <c r="J216" s="24">
        <f t="shared" si="50"/>
        <v>0</v>
      </c>
      <c r="K216" s="24">
        <f t="shared" si="50"/>
        <v>0</v>
      </c>
      <c r="L216" s="24">
        <f t="shared" si="50"/>
        <v>0</v>
      </c>
      <c r="M216" s="24">
        <f t="shared" si="50"/>
        <v>0</v>
      </c>
      <c r="N216" s="8"/>
    </row>
    <row r="217" spans="1:14" x14ac:dyDescent="0.2">
      <c r="A217" s="10">
        <v>741100</v>
      </c>
      <c r="B217" s="11" t="s">
        <v>37</v>
      </c>
      <c r="C217" s="24">
        <f t="shared" si="46"/>
        <v>0</v>
      </c>
      <c r="D217" s="24">
        <f t="shared" si="46"/>
        <v>0</v>
      </c>
      <c r="E217" s="24">
        <f t="shared" si="46"/>
        <v>0</v>
      </c>
      <c r="F217" s="24">
        <f t="shared" si="46"/>
        <v>0</v>
      </c>
      <c r="G217" s="24">
        <f t="shared" si="34"/>
        <v>0</v>
      </c>
      <c r="H217" s="24"/>
      <c r="I217" s="24">
        <f t="shared" si="50"/>
        <v>0</v>
      </c>
      <c r="J217" s="24">
        <f t="shared" si="50"/>
        <v>0</v>
      </c>
      <c r="K217" s="24">
        <f t="shared" si="50"/>
        <v>0</v>
      </c>
      <c r="L217" s="24">
        <f t="shared" si="50"/>
        <v>0</v>
      </c>
      <c r="M217" s="24">
        <f t="shared" si="50"/>
        <v>0</v>
      </c>
      <c r="N217" s="3"/>
    </row>
    <row r="218" spans="1:14" x14ac:dyDescent="0.2">
      <c r="A218" s="10">
        <v>741175</v>
      </c>
      <c r="B218" s="11" t="s">
        <v>268</v>
      </c>
      <c r="C218" s="24">
        <f t="shared" si="46"/>
        <v>0</v>
      </c>
      <c r="D218" s="24">
        <f t="shared" si="46"/>
        <v>0</v>
      </c>
      <c r="E218" s="24">
        <f t="shared" si="46"/>
        <v>0</v>
      </c>
      <c r="F218" s="24">
        <f t="shared" si="46"/>
        <v>0</v>
      </c>
      <c r="G218" s="24">
        <f t="shared" ref="G218" si="54">E218-F218</f>
        <v>0</v>
      </c>
      <c r="H218" s="24"/>
      <c r="I218" s="24">
        <f t="shared" si="50"/>
        <v>0</v>
      </c>
      <c r="J218" s="24">
        <f t="shared" si="50"/>
        <v>0</v>
      </c>
      <c r="K218" s="24">
        <f t="shared" si="50"/>
        <v>0</v>
      </c>
      <c r="L218" s="24">
        <f t="shared" si="50"/>
        <v>0</v>
      </c>
      <c r="M218" s="24">
        <f t="shared" si="50"/>
        <v>0</v>
      </c>
      <c r="N218" s="3"/>
    </row>
    <row r="219" spans="1:14" x14ac:dyDescent="0.2">
      <c r="A219" s="10">
        <v>742100</v>
      </c>
      <c r="B219" s="11" t="s">
        <v>38</v>
      </c>
      <c r="C219" s="24">
        <f t="shared" si="46"/>
        <v>0</v>
      </c>
      <c r="D219" s="24">
        <f t="shared" si="46"/>
        <v>0</v>
      </c>
      <c r="E219" s="24">
        <f t="shared" si="46"/>
        <v>0</v>
      </c>
      <c r="F219" s="24">
        <f t="shared" si="46"/>
        <v>0</v>
      </c>
      <c r="G219" s="24">
        <f t="shared" si="34"/>
        <v>0</v>
      </c>
      <c r="H219" s="24"/>
      <c r="I219" s="24">
        <f t="shared" si="50"/>
        <v>0</v>
      </c>
      <c r="J219" s="24">
        <f t="shared" si="50"/>
        <v>0</v>
      </c>
      <c r="K219" s="24">
        <f t="shared" si="50"/>
        <v>0</v>
      </c>
      <c r="L219" s="24">
        <f t="shared" si="50"/>
        <v>0</v>
      </c>
      <c r="M219" s="24">
        <f t="shared" si="50"/>
        <v>0</v>
      </c>
      <c r="N219" s="8"/>
    </row>
    <row r="220" spans="1:14" x14ac:dyDescent="0.2">
      <c r="A220" s="10">
        <v>742200</v>
      </c>
      <c r="B220" s="11" t="s">
        <v>39</v>
      </c>
      <c r="C220" s="24">
        <f t="shared" ref="C220:F239" si="55">SUMIF($A$8:$A$83,$A220,C$8:C$83)-SUMIF($A$94:$A$169,$A220,C$94:C$169)</f>
        <v>0</v>
      </c>
      <c r="D220" s="24">
        <f t="shared" si="55"/>
        <v>734</v>
      </c>
      <c r="E220" s="24">
        <f t="shared" si="55"/>
        <v>-734</v>
      </c>
      <c r="F220" s="24">
        <f t="shared" si="55"/>
        <v>-734.1899999999996</v>
      </c>
      <c r="G220" s="24">
        <f t="shared" si="34"/>
        <v>0.18999999999959982</v>
      </c>
      <c r="H220" s="24"/>
      <c r="I220" s="24">
        <f t="shared" ref="I220:M229" si="56">SUMIF($A$8:$A$83,$A220,I$8:I$83)-SUMIF($A$94:$A$169,$A220,I$94:I$169)</f>
        <v>0</v>
      </c>
      <c r="J220" s="24">
        <f t="shared" si="56"/>
        <v>0</v>
      </c>
      <c r="K220" s="24">
        <f t="shared" si="56"/>
        <v>0</v>
      </c>
      <c r="L220" s="24">
        <f t="shared" si="56"/>
        <v>0</v>
      </c>
      <c r="M220" s="24">
        <f t="shared" si="56"/>
        <v>0</v>
      </c>
      <c r="N220" s="8"/>
    </row>
    <row r="221" spans="1:14" x14ac:dyDescent="0.2">
      <c r="A221" s="10">
        <v>742300</v>
      </c>
      <c r="B221" s="11" t="s">
        <v>40</v>
      </c>
      <c r="C221" s="24">
        <f t="shared" si="55"/>
        <v>0</v>
      </c>
      <c r="D221" s="24">
        <f t="shared" si="55"/>
        <v>881</v>
      </c>
      <c r="E221" s="24">
        <f t="shared" si="55"/>
        <v>-881</v>
      </c>
      <c r="F221" s="24">
        <f t="shared" si="55"/>
        <v>-30.900000000000006</v>
      </c>
      <c r="G221" s="24">
        <f t="shared" si="34"/>
        <v>-850.1</v>
      </c>
      <c r="H221" s="24"/>
      <c r="I221" s="24">
        <f t="shared" si="56"/>
        <v>0</v>
      </c>
      <c r="J221" s="24">
        <f t="shared" si="56"/>
        <v>0</v>
      </c>
      <c r="K221" s="24">
        <f t="shared" si="56"/>
        <v>0</v>
      </c>
      <c r="L221" s="24">
        <f t="shared" si="56"/>
        <v>0</v>
      </c>
      <c r="M221" s="24">
        <f t="shared" si="56"/>
        <v>0</v>
      </c>
      <c r="N221" s="8"/>
    </row>
    <row r="222" spans="1:14" x14ac:dyDescent="0.2">
      <c r="A222" s="10">
        <v>742400</v>
      </c>
      <c r="B222" s="11" t="s">
        <v>68</v>
      </c>
      <c r="C222" s="24">
        <f t="shared" si="55"/>
        <v>0</v>
      </c>
      <c r="D222" s="24">
        <f t="shared" si="55"/>
        <v>0</v>
      </c>
      <c r="E222" s="24">
        <f t="shared" si="55"/>
        <v>0</v>
      </c>
      <c r="F222" s="24">
        <f t="shared" si="55"/>
        <v>0</v>
      </c>
      <c r="G222" s="24">
        <f t="shared" ref="G222" si="57">E222-F222</f>
        <v>0</v>
      </c>
      <c r="H222" s="24"/>
      <c r="I222" s="24">
        <f t="shared" si="56"/>
        <v>0</v>
      </c>
      <c r="J222" s="24">
        <f t="shared" si="56"/>
        <v>0</v>
      </c>
      <c r="K222" s="24">
        <f t="shared" si="56"/>
        <v>0</v>
      </c>
      <c r="L222" s="24">
        <f t="shared" si="56"/>
        <v>0</v>
      </c>
      <c r="M222" s="24">
        <f t="shared" si="56"/>
        <v>0</v>
      </c>
      <c r="N222" s="8"/>
    </row>
    <row r="223" spans="1:14" x14ac:dyDescent="0.2">
      <c r="A223" s="10">
        <v>749000</v>
      </c>
      <c r="B223" s="11" t="s">
        <v>41</v>
      </c>
      <c r="C223" s="24">
        <f t="shared" si="55"/>
        <v>0</v>
      </c>
      <c r="D223" s="24">
        <f t="shared" si="55"/>
        <v>104</v>
      </c>
      <c r="E223" s="24">
        <f t="shared" si="55"/>
        <v>-104</v>
      </c>
      <c r="F223" s="24">
        <f t="shared" si="55"/>
        <v>0</v>
      </c>
      <c r="G223" s="24">
        <f t="shared" si="34"/>
        <v>-104</v>
      </c>
      <c r="H223" s="24"/>
      <c r="I223" s="24">
        <f t="shared" si="56"/>
        <v>0</v>
      </c>
      <c r="J223" s="24">
        <f t="shared" si="56"/>
        <v>0</v>
      </c>
      <c r="K223" s="24">
        <f t="shared" si="56"/>
        <v>0</v>
      </c>
      <c r="L223" s="24">
        <f t="shared" si="56"/>
        <v>0</v>
      </c>
      <c r="M223" s="24">
        <f t="shared" si="56"/>
        <v>0</v>
      </c>
      <c r="N223" s="2"/>
    </row>
    <row r="224" spans="1:14" x14ac:dyDescent="0.2">
      <c r="A224" s="10">
        <v>752000</v>
      </c>
      <c r="B224" s="11" t="s">
        <v>78</v>
      </c>
      <c r="C224" s="24">
        <f t="shared" si="55"/>
        <v>0</v>
      </c>
      <c r="D224" s="24">
        <f t="shared" si="55"/>
        <v>0</v>
      </c>
      <c r="E224" s="24">
        <f t="shared" si="55"/>
        <v>0</v>
      </c>
      <c r="F224" s="24">
        <f t="shared" si="55"/>
        <v>0</v>
      </c>
      <c r="G224" s="24">
        <f t="shared" ref="G224" si="58">E224-F224</f>
        <v>0</v>
      </c>
      <c r="H224" s="24"/>
      <c r="I224" s="24">
        <f t="shared" si="56"/>
        <v>0</v>
      </c>
      <c r="J224" s="24">
        <f t="shared" si="56"/>
        <v>0</v>
      </c>
      <c r="K224" s="24">
        <f t="shared" si="56"/>
        <v>0</v>
      </c>
      <c r="L224" s="24">
        <f t="shared" si="56"/>
        <v>0</v>
      </c>
      <c r="M224" s="24">
        <f t="shared" si="56"/>
        <v>0</v>
      </c>
      <c r="N224" s="2"/>
    </row>
    <row r="225" spans="1:18" x14ac:dyDescent="0.2">
      <c r="A225" s="10">
        <v>771100</v>
      </c>
      <c r="B225" s="11" t="s">
        <v>42</v>
      </c>
      <c r="C225" s="24">
        <f t="shared" si="55"/>
        <v>0</v>
      </c>
      <c r="D225" s="24">
        <f t="shared" si="55"/>
        <v>72</v>
      </c>
      <c r="E225" s="24">
        <f t="shared" si="55"/>
        <v>-72</v>
      </c>
      <c r="F225" s="24">
        <f t="shared" si="55"/>
        <v>0</v>
      </c>
      <c r="G225" s="24">
        <f t="shared" si="34"/>
        <v>-72</v>
      </c>
      <c r="H225" s="24"/>
      <c r="I225" s="24">
        <f t="shared" si="56"/>
        <v>0</v>
      </c>
      <c r="J225" s="24">
        <f t="shared" si="56"/>
        <v>0</v>
      </c>
      <c r="K225" s="24">
        <f t="shared" si="56"/>
        <v>0</v>
      </c>
      <c r="L225" s="24">
        <f t="shared" si="56"/>
        <v>0</v>
      </c>
      <c r="M225" s="24">
        <f t="shared" si="56"/>
        <v>0</v>
      </c>
      <c r="N225" s="2"/>
    </row>
    <row r="226" spans="1:18" x14ac:dyDescent="0.2">
      <c r="A226" s="10">
        <v>771200</v>
      </c>
      <c r="B226" s="11" t="s">
        <v>43</v>
      </c>
      <c r="C226" s="24">
        <f t="shared" si="55"/>
        <v>0</v>
      </c>
      <c r="D226" s="24">
        <f t="shared" si="55"/>
        <v>0</v>
      </c>
      <c r="E226" s="24">
        <f t="shared" si="55"/>
        <v>0</v>
      </c>
      <c r="F226" s="24">
        <f t="shared" si="55"/>
        <v>0</v>
      </c>
      <c r="G226" s="24">
        <f t="shared" si="34"/>
        <v>0</v>
      </c>
      <c r="H226" s="24"/>
      <c r="I226" s="24">
        <f t="shared" si="56"/>
        <v>0</v>
      </c>
      <c r="J226" s="24">
        <f t="shared" si="56"/>
        <v>0</v>
      </c>
      <c r="K226" s="24">
        <f t="shared" si="56"/>
        <v>0</v>
      </c>
      <c r="L226" s="24">
        <f t="shared" si="56"/>
        <v>0</v>
      </c>
      <c r="M226" s="24">
        <f t="shared" si="56"/>
        <v>0</v>
      </c>
      <c r="N226" s="2"/>
      <c r="R226" s="2"/>
    </row>
    <row r="227" spans="1:18" x14ac:dyDescent="0.2">
      <c r="A227" s="10">
        <v>772000</v>
      </c>
      <c r="B227" s="11" t="s">
        <v>44</v>
      </c>
      <c r="C227" s="24">
        <f t="shared" si="55"/>
        <v>0</v>
      </c>
      <c r="D227" s="24">
        <f t="shared" si="55"/>
        <v>0</v>
      </c>
      <c r="E227" s="24">
        <f t="shared" si="55"/>
        <v>0</v>
      </c>
      <c r="F227" s="24">
        <f t="shared" si="55"/>
        <v>0</v>
      </c>
      <c r="G227" s="24">
        <f t="shared" si="34"/>
        <v>0</v>
      </c>
      <c r="H227" s="24"/>
      <c r="I227" s="24">
        <f t="shared" si="56"/>
        <v>0</v>
      </c>
      <c r="J227" s="24">
        <f t="shared" si="56"/>
        <v>0</v>
      </c>
      <c r="K227" s="24">
        <f t="shared" si="56"/>
        <v>0</v>
      </c>
      <c r="L227" s="24">
        <f t="shared" si="56"/>
        <v>0</v>
      </c>
      <c r="M227" s="24">
        <f t="shared" si="56"/>
        <v>0</v>
      </c>
      <c r="N227" s="2"/>
    </row>
    <row r="228" spans="1:18" x14ac:dyDescent="0.2">
      <c r="A228" s="10">
        <v>781100</v>
      </c>
      <c r="B228" s="11" t="s">
        <v>45</v>
      </c>
      <c r="C228" s="24">
        <f t="shared" si="55"/>
        <v>0</v>
      </c>
      <c r="D228" s="24">
        <f t="shared" si="55"/>
        <v>0</v>
      </c>
      <c r="E228" s="24">
        <f t="shared" si="55"/>
        <v>0</v>
      </c>
      <c r="F228" s="24">
        <f t="shared" si="55"/>
        <v>0</v>
      </c>
      <c r="G228" s="24">
        <f t="shared" si="34"/>
        <v>0</v>
      </c>
      <c r="H228" s="24"/>
      <c r="I228" s="24">
        <f t="shared" si="56"/>
        <v>0</v>
      </c>
      <c r="J228" s="24">
        <f t="shared" si="56"/>
        <v>0</v>
      </c>
      <c r="K228" s="24">
        <f t="shared" si="56"/>
        <v>0</v>
      </c>
      <c r="L228" s="24">
        <f t="shared" si="56"/>
        <v>0</v>
      </c>
      <c r="M228" s="24">
        <f t="shared" si="56"/>
        <v>0</v>
      </c>
      <c r="N228" s="8"/>
    </row>
    <row r="229" spans="1:18" x14ac:dyDescent="0.2">
      <c r="A229" s="10">
        <v>785000</v>
      </c>
      <c r="B229" s="11" t="s">
        <v>46</v>
      </c>
      <c r="C229" s="24">
        <f t="shared" si="55"/>
        <v>0</v>
      </c>
      <c r="D229" s="24">
        <f t="shared" si="55"/>
        <v>0</v>
      </c>
      <c r="E229" s="24">
        <f t="shared" si="55"/>
        <v>0</v>
      </c>
      <c r="F229" s="24">
        <f t="shared" si="55"/>
        <v>0</v>
      </c>
      <c r="G229" s="24">
        <f t="shared" si="34"/>
        <v>0</v>
      </c>
      <c r="H229" s="24"/>
      <c r="I229" s="24">
        <f t="shared" si="56"/>
        <v>15654</v>
      </c>
      <c r="J229" s="24">
        <f t="shared" si="56"/>
        <v>0</v>
      </c>
      <c r="K229" s="24">
        <f t="shared" si="56"/>
        <v>0</v>
      </c>
      <c r="L229" s="24">
        <f t="shared" si="56"/>
        <v>0</v>
      </c>
      <c r="M229" s="24">
        <f t="shared" si="56"/>
        <v>0</v>
      </c>
      <c r="N229" s="2"/>
    </row>
    <row r="230" spans="1:18" x14ac:dyDescent="0.2">
      <c r="A230" s="10">
        <v>791000</v>
      </c>
      <c r="B230" s="11" t="s">
        <v>47</v>
      </c>
      <c r="C230" s="24">
        <f t="shared" si="55"/>
        <v>0</v>
      </c>
      <c r="D230" s="24">
        <f t="shared" si="55"/>
        <v>5480</v>
      </c>
      <c r="E230" s="24">
        <f t="shared" si="55"/>
        <v>-5480</v>
      </c>
      <c r="F230" s="24">
        <f t="shared" si="55"/>
        <v>0</v>
      </c>
      <c r="G230" s="24">
        <f t="shared" si="34"/>
        <v>-5480</v>
      </c>
      <c r="H230" s="24"/>
      <c r="I230" s="24">
        <f t="shared" ref="I230:M239" si="59">SUMIF($A$8:$A$83,$A230,I$8:I$83)-SUMIF($A$94:$A$169,$A230,I$94:I$169)</f>
        <v>0</v>
      </c>
      <c r="J230" s="24">
        <f t="shared" si="59"/>
        <v>0</v>
      </c>
      <c r="K230" s="24">
        <f t="shared" si="59"/>
        <v>0</v>
      </c>
      <c r="L230" s="24">
        <f t="shared" si="59"/>
        <v>0</v>
      </c>
      <c r="M230" s="24">
        <f t="shared" si="59"/>
        <v>0</v>
      </c>
      <c r="N230" s="2"/>
      <c r="O230" s="14"/>
    </row>
    <row r="231" spans="1:18" x14ac:dyDescent="0.2">
      <c r="A231" s="10">
        <v>791100</v>
      </c>
      <c r="B231" s="11" t="s">
        <v>48</v>
      </c>
      <c r="C231" s="24">
        <f t="shared" si="55"/>
        <v>0</v>
      </c>
      <c r="D231" s="24">
        <f t="shared" si="55"/>
        <v>0</v>
      </c>
      <c r="E231" s="24">
        <f t="shared" si="55"/>
        <v>0</v>
      </c>
      <c r="F231" s="24">
        <f t="shared" si="55"/>
        <v>0</v>
      </c>
      <c r="G231" s="24">
        <f t="shared" si="34"/>
        <v>0</v>
      </c>
      <c r="H231" s="24"/>
      <c r="I231" s="24">
        <f t="shared" si="59"/>
        <v>0</v>
      </c>
      <c r="J231" s="24">
        <f t="shared" si="59"/>
        <v>0</v>
      </c>
      <c r="K231" s="24">
        <f t="shared" si="59"/>
        <v>0</v>
      </c>
      <c r="L231" s="24">
        <f t="shared" si="59"/>
        <v>0</v>
      </c>
      <c r="M231" s="24">
        <f t="shared" si="59"/>
        <v>0</v>
      </c>
      <c r="N231" s="2"/>
      <c r="O231" s="14"/>
    </row>
    <row r="232" spans="1:18" x14ac:dyDescent="0.2">
      <c r="A232" s="10">
        <v>791200</v>
      </c>
      <c r="B232" s="11" t="s">
        <v>49</v>
      </c>
      <c r="C232" s="24">
        <f t="shared" si="55"/>
        <v>0</v>
      </c>
      <c r="D232" s="24">
        <f t="shared" si="55"/>
        <v>0</v>
      </c>
      <c r="E232" s="24">
        <f t="shared" si="55"/>
        <v>0</v>
      </c>
      <c r="F232" s="24">
        <f t="shared" si="55"/>
        <v>0</v>
      </c>
      <c r="G232" s="24">
        <f t="shared" si="34"/>
        <v>0</v>
      </c>
      <c r="H232" s="24"/>
      <c r="I232" s="24">
        <f t="shared" si="59"/>
        <v>0</v>
      </c>
      <c r="J232" s="24">
        <f t="shared" si="59"/>
        <v>0</v>
      </c>
      <c r="K232" s="24">
        <f t="shared" si="59"/>
        <v>0</v>
      </c>
      <c r="L232" s="24">
        <f t="shared" si="59"/>
        <v>0</v>
      </c>
      <c r="M232" s="24">
        <f t="shared" si="59"/>
        <v>0</v>
      </c>
      <c r="N232" s="8"/>
    </row>
    <row r="233" spans="1:18" x14ac:dyDescent="0.2">
      <c r="A233" s="10">
        <v>792100</v>
      </c>
      <c r="B233" s="11" t="s">
        <v>65</v>
      </c>
      <c r="C233" s="24">
        <f t="shared" si="55"/>
        <v>0</v>
      </c>
      <c r="D233" s="24">
        <f t="shared" si="55"/>
        <v>0</v>
      </c>
      <c r="E233" s="24">
        <f t="shared" si="55"/>
        <v>0</v>
      </c>
      <c r="F233" s="24">
        <f t="shared" si="55"/>
        <v>0</v>
      </c>
      <c r="G233" s="24">
        <f t="shared" si="34"/>
        <v>0</v>
      </c>
      <c r="H233" s="24"/>
      <c r="I233" s="24">
        <f t="shared" si="59"/>
        <v>0</v>
      </c>
      <c r="J233" s="24">
        <f t="shared" si="59"/>
        <v>0</v>
      </c>
      <c r="K233" s="24">
        <f t="shared" si="59"/>
        <v>0</v>
      </c>
      <c r="L233" s="24">
        <f t="shared" si="59"/>
        <v>0</v>
      </c>
      <c r="M233" s="24">
        <f t="shared" si="59"/>
        <v>0</v>
      </c>
      <c r="N233" s="2"/>
    </row>
    <row r="234" spans="1:18" x14ac:dyDescent="0.2">
      <c r="A234" s="10">
        <v>792900</v>
      </c>
      <c r="B234" s="11" t="s">
        <v>50</v>
      </c>
      <c r="C234" s="24">
        <f t="shared" si="55"/>
        <v>0</v>
      </c>
      <c r="D234" s="24">
        <f t="shared" si="55"/>
        <v>0</v>
      </c>
      <c r="E234" s="24">
        <f t="shared" si="55"/>
        <v>0</v>
      </c>
      <c r="F234" s="24">
        <f t="shared" si="55"/>
        <v>0</v>
      </c>
      <c r="G234" s="24">
        <f t="shared" si="34"/>
        <v>0</v>
      </c>
      <c r="H234" s="24"/>
      <c r="I234" s="24">
        <f t="shared" si="59"/>
        <v>0</v>
      </c>
      <c r="J234" s="24">
        <f t="shared" si="59"/>
        <v>0</v>
      </c>
      <c r="K234" s="24">
        <f t="shared" si="59"/>
        <v>0</v>
      </c>
      <c r="L234" s="24">
        <f t="shared" si="59"/>
        <v>0</v>
      </c>
      <c r="M234" s="24">
        <f t="shared" si="59"/>
        <v>0</v>
      </c>
      <c r="N234" s="8"/>
    </row>
    <row r="235" spans="1:18" x14ac:dyDescent="0.2">
      <c r="A235" s="10">
        <v>793100</v>
      </c>
      <c r="B235" s="11" t="s">
        <v>51</v>
      </c>
      <c r="C235" s="24">
        <f t="shared" si="55"/>
        <v>0</v>
      </c>
      <c r="D235" s="24">
        <f t="shared" si="55"/>
        <v>1764</v>
      </c>
      <c r="E235" s="24">
        <f t="shared" si="55"/>
        <v>-1764</v>
      </c>
      <c r="F235" s="24">
        <f t="shared" si="55"/>
        <v>0</v>
      </c>
      <c r="G235" s="24">
        <f t="shared" si="34"/>
        <v>-1764</v>
      </c>
      <c r="H235" s="24"/>
      <c r="I235" s="24">
        <f t="shared" si="59"/>
        <v>0</v>
      </c>
      <c r="J235" s="24">
        <f t="shared" si="59"/>
        <v>0</v>
      </c>
      <c r="K235" s="24">
        <f t="shared" si="59"/>
        <v>0</v>
      </c>
      <c r="L235" s="24">
        <f t="shared" si="59"/>
        <v>0</v>
      </c>
      <c r="M235" s="24">
        <f t="shared" si="59"/>
        <v>0</v>
      </c>
      <c r="N235" s="8"/>
    </row>
    <row r="236" spans="1:18" x14ac:dyDescent="0.2">
      <c r="A236" s="10">
        <v>793300</v>
      </c>
      <c r="B236" s="11" t="s">
        <v>52</v>
      </c>
      <c r="C236" s="24">
        <f t="shared" si="55"/>
        <v>0</v>
      </c>
      <c r="D236" s="24">
        <f t="shared" si="55"/>
        <v>0</v>
      </c>
      <c r="E236" s="24">
        <f t="shared" si="55"/>
        <v>0</v>
      </c>
      <c r="F236" s="24">
        <f t="shared" si="55"/>
        <v>0</v>
      </c>
      <c r="G236" s="24">
        <f t="shared" si="34"/>
        <v>0</v>
      </c>
      <c r="H236" s="24"/>
      <c r="I236" s="24">
        <f t="shared" si="59"/>
        <v>716</v>
      </c>
      <c r="J236" s="24">
        <f t="shared" si="59"/>
        <v>0</v>
      </c>
      <c r="K236" s="24">
        <f t="shared" si="59"/>
        <v>0</v>
      </c>
      <c r="L236" s="24">
        <f t="shared" si="59"/>
        <v>0</v>
      </c>
      <c r="M236" s="24">
        <f t="shared" si="59"/>
        <v>0</v>
      </c>
      <c r="N236" s="2"/>
    </row>
    <row r="237" spans="1:18" x14ac:dyDescent="0.2">
      <c r="A237" s="10">
        <v>793900</v>
      </c>
      <c r="B237" s="11" t="s">
        <v>53</v>
      </c>
      <c r="C237" s="24">
        <f t="shared" si="55"/>
        <v>0</v>
      </c>
      <c r="D237" s="24">
        <f t="shared" si="55"/>
        <v>0</v>
      </c>
      <c r="E237" s="24">
        <f t="shared" si="55"/>
        <v>0</v>
      </c>
      <c r="F237" s="24">
        <f t="shared" si="55"/>
        <v>0</v>
      </c>
      <c r="G237" s="24">
        <f t="shared" si="34"/>
        <v>0</v>
      </c>
      <c r="H237" s="24"/>
      <c r="I237" s="24">
        <f t="shared" si="59"/>
        <v>0</v>
      </c>
      <c r="J237" s="24">
        <f t="shared" si="59"/>
        <v>0</v>
      </c>
      <c r="K237" s="24">
        <f t="shared" si="59"/>
        <v>0</v>
      </c>
      <c r="L237" s="24">
        <f t="shared" si="59"/>
        <v>0</v>
      </c>
      <c r="M237" s="24">
        <f t="shared" si="59"/>
        <v>1500</v>
      </c>
      <c r="N237" s="2"/>
    </row>
    <row r="238" spans="1:18" x14ac:dyDescent="0.2">
      <c r="A238" s="10">
        <v>794000</v>
      </c>
      <c r="B238" s="11" t="s">
        <v>54</v>
      </c>
      <c r="C238" s="24">
        <f t="shared" si="55"/>
        <v>0</v>
      </c>
      <c r="D238" s="24">
        <f t="shared" si="55"/>
        <v>1417</v>
      </c>
      <c r="E238" s="24">
        <f t="shared" si="55"/>
        <v>-1417</v>
      </c>
      <c r="F238" s="24">
        <f t="shared" si="55"/>
        <v>0</v>
      </c>
      <c r="G238" s="24">
        <f t="shared" si="34"/>
        <v>-1417</v>
      </c>
      <c r="H238" s="24"/>
      <c r="I238" s="24">
        <f t="shared" si="59"/>
        <v>205</v>
      </c>
      <c r="J238" s="24">
        <f t="shared" si="59"/>
        <v>0</v>
      </c>
      <c r="K238" s="24">
        <f t="shared" si="59"/>
        <v>0</v>
      </c>
      <c r="L238" s="24">
        <f t="shared" si="59"/>
        <v>0</v>
      </c>
      <c r="M238" s="24">
        <f t="shared" si="59"/>
        <v>0</v>
      </c>
      <c r="N238" s="2"/>
    </row>
    <row r="239" spans="1:18" x14ac:dyDescent="0.2">
      <c r="A239" s="10">
        <v>794100</v>
      </c>
      <c r="B239" s="11" t="s">
        <v>66</v>
      </c>
      <c r="C239" s="24">
        <f t="shared" si="55"/>
        <v>0</v>
      </c>
      <c r="D239" s="24">
        <f t="shared" si="55"/>
        <v>100</v>
      </c>
      <c r="E239" s="24">
        <f t="shared" si="55"/>
        <v>-100</v>
      </c>
      <c r="F239" s="24">
        <f t="shared" si="55"/>
        <v>0</v>
      </c>
      <c r="G239" s="24">
        <f t="shared" si="34"/>
        <v>-100</v>
      </c>
      <c r="H239" s="24"/>
      <c r="I239" s="24">
        <f t="shared" si="59"/>
        <v>0</v>
      </c>
      <c r="J239" s="24">
        <f t="shared" si="59"/>
        <v>0</v>
      </c>
      <c r="K239" s="24">
        <f t="shared" si="59"/>
        <v>0</v>
      </c>
      <c r="L239" s="24">
        <f t="shared" si="59"/>
        <v>0</v>
      </c>
      <c r="M239" s="24">
        <f t="shared" si="59"/>
        <v>0</v>
      </c>
      <c r="N239" s="8"/>
      <c r="O239" s="3"/>
      <c r="P239" s="8"/>
    </row>
    <row r="240" spans="1:18" x14ac:dyDescent="0.2">
      <c r="A240" s="10">
        <v>794200</v>
      </c>
      <c r="B240" s="11" t="s">
        <v>55</v>
      </c>
      <c r="C240" s="24">
        <f t="shared" ref="C240:F254" si="60">SUMIF($A$8:$A$83,$A240,C$8:C$83)-SUMIF($A$94:$A$169,$A240,C$94:C$169)</f>
        <v>0</v>
      </c>
      <c r="D240" s="24">
        <f t="shared" si="60"/>
        <v>979</v>
      </c>
      <c r="E240" s="24">
        <f t="shared" si="60"/>
        <v>-979</v>
      </c>
      <c r="F240" s="24">
        <f t="shared" si="60"/>
        <v>0</v>
      </c>
      <c r="G240" s="24">
        <f t="shared" si="34"/>
        <v>-979</v>
      </c>
      <c r="H240" s="24"/>
      <c r="I240" s="24">
        <f t="shared" ref="I240:M254" si="61">SUMIF($A$8:$A$83,$A240,I$8:I$83)-SUMIF($A$94:$A$169,$A240,I$94:I$169)</f>
        <v>0</v>
      </c>
      <c r="J240" s="24">
        <f t="shared" si="61"/>
        <v>0</v>
      </c>
      <c r="K240" s="24">
        <f t="shared" si="61"/>
        <v>0</v>
      </c>
      <c r="L240" s="24">
        <f t="shared" si="61"/>
        <v>0</v>
      </c>
      <c r="M240" s="24">
        <f t="shared" si="61"/>
        <v>0</v>
      </c>
      <c r="N240" s="8"/>
      <c r="O240" s="3"/>
    </row>
    <row r="241" spans="1:19" x14ac:dyDescent="0.2">
      <c r="A241" s="10">
        <v>795000</v>
      </c>
      <c r="B241" s="11" t="s">
        <v>70</v>
      </c>
      <c r="C241" s="24">
        <f t="shared" si="60"/>
        <v>0</v>
      </c>
      <c r="D241" s="24">
        <f t="shared" si="60"/>
        <v>918</v>
      </c>
      <c r="E241" s="24">
        <f t="shared" si="60"/>
        <v>-918</v>
      </c>
      <c r="F241" s="24">
        <f t="shared" si="60"/>
        <v>0</v>
      </c>
      <c r="G241" s="24">
        <f t="shared" ref="G241" si="62">E241-F241</f>
        <v>-918</v>
      </c>
      <c r="H241" s="24"/>
      <c r="I241" s="24">
        <f t="shared" si="61"/>
        <v>0</v>
      </c>
      <c r="J241" s="24">
        <f t="shared" si="61"/>
        <v>0</v>
      </c>
      <c r="K241" s="24">
        <f t="shared" si="61"/>
        <v>0</v>
      </c>
      <c r="L241" s="24">
        <f t="shared" si="61"/>
        <v>0</v>
      </c>
      <c r="M241" s="24">
        <f t="shared" si="61"/>
        <v>0</v>
      </c>
      <c r="N241" s="8"/>
      <c r="P241" s="3"/>
    </row>
    <row r="242" spans="1:19" x14ac:dyDescent="0.2">
      <c r="A242" s="10">
        <v>796000</v>
      </c>
      <c r="B242" s="11" t="s">
        <v>56</v>
      </c>
      <c r="C242" s="24">
        <f t="shared" si="60"/>
        <v>0</v>
      </c>
      <c r="D242" s="24">
        <f t="shared" si="60"/>
        <v>2339</v>
      </c>
      <c r="E242" s="24">
        <f t="shared" si="60"/>
        <v>-2339</v>
      </c>
      <c r="F242" s="24">
        <f t="shared" si="60"/>
        <v>-2339.4500000000007</v>
      </c>
      <c r="G242" s="24">
        <f t="shared" si="34"/>
        <v>0.4500000000007276</v>
      </c>
      <c r="H242" s="24"/>
      <c r="I242" s="24">
        <f t="shared" si="61"/>
        <v>0</v>
      </c>
      <c r="J242" s="24">
        <f t="shared" si="61"/>
        <v>0</v>
      </c>
      <c r="K242" s="24">
        <f t="shared" si="61"/>
        <v>0</v>
      </c>
      <c r="L242" s="24">
        <f t="shared" si="61"/>
        <v>0</v>
      </c>
      <c r="M242" s="24">
        <f t="shared" si="61"/>
        <v>0</v>
      </c>
      <c r="N242" s="8"/>
      <c r="P242" s="3"/>
    </row>
    <row r="243" spans="1:19" x14ac:dyDescent="0.2">
      <c r="A243" s="10">
        <v>799200</v>
      </c>
      <c r="B243" s="11" t="s">
        <v>57</v>
      </c>
      <c r="C243" s="24">
        <f t="shared" si="60"/>
        <v>0</v>
      </c>
      <c r="D243" s="24">
        <f t="shared" si="60"/>
        <v>0</v>
      </c>
      <c r="E243" s="24">
        <f t="shared" si="60"/>
        <v>0</v>
      </c>
      <c r="F243" s="24">
        <f t="shared" si="60"/>
        <v>0</v>
      </c>
      <c r="G243" s="24">
        <f t="shared" ref="G243:G244" si="63">E243-F243</f>
        <v>0</v>
      </c>
      <c r="H243" s="24"/>
      <c r="I243" s="24">
        <f t="shared" si="61"/>
        <v>0</v>
      </c>
      <c r="J243" s="24">
        <f t="shared" si="61"/>
        <v>0</v>
      </c>
      <c r="K243" s="24">
        <f t="shared" si="61"/>
        <v>0</v>
      </c>
      <c r="L243" s="24">
        <f t="shared" si="61"/>
        <v>0</v>
      </c>
      <c r="M243" s="24">
        <f t="shared" si="61"/>
        <v>0</v>
      </c>
      <c r="N243" s="8"/>
      <c r="P243" s="3"/>
    </row>
    <row r="244" spans="1:19" x14ac:dyDescent="0.2">
      <c r="A244" s="10">
        <v>799300</v>
      </c>
      <c r="B244" s="11" t="s">
        <v>250</v>
      </c>
      <c r="C244" s="24">
        <f t="shared" si="60"/>
        <v>0</v>
      </c>
      <c r="D244" s="24">
        <f t="shared" si="60"/>
        <v>0</v>
      </c>
      <c r="E244" s="24">
        <f t="shared" si="60"/>
        <v>0</v>
      </c>
      <c r="F244" s="24">
        <f t="shared" si="60"/>
        <v>0</v>
      </c>
      <c r="G244" s="24">
        <f t="shared" si="63"/>
        <v>0</v>
      </c>
      <c r="H244" s="24"/>
      <c r="I244" s="24">
        <f t="shared" si="61"/>
        <v>0</v>
      </c>
      <c r="J244" s="24">
        <f t="shared" si="61"/>
        <v>0</v>
      </c>
      <c r="K244" s="24">
        <f t="shared" si="61"/>
        <v>0</v>
      </c>
      <c r="L244" s="24">
        <f t="shared" si="61"/>
        <v>0</v>
      </c>
      <c r="M244" s="24">
        <f t="shared" si="61"/>
        <v>0</v>
      </c>
      <c r="N244" s="8"/>
      <c r="P244" s="3"/>
    </row>
    <row r="245" spans="1:19" x14ac:dyDescent="0.2">
      <c r="A245" s="10">
        <v>799400</v>
      </c>
      <c r="B245" s="11" t="s">
        <v>58</v>
      </c>
      <c r="C245" s="24">
        <f t="shared" si="60"/>
        <v>0</v>
      </c>
      <c r="D245" s="24">
        <f t="shared" si="60"/>
        <v>0</v>
      </c>
      <c r="E245" s="24">
        <f t="shared" si="60"/>
        <v>0</v>
      </c>
      <c r="F245" s="24">
        <f t="shared" si="60"/>
        <v>0</v>
      </c>
      <c r="G245" s="24">
        <f t="shared" si="34"/>
        <v>0</v>
      </c>
      <c r="H245" s="24"/>
      <c r="I245" s="24">
        <f t="shared" si="61"/>
        <v>68</v>
      </c>
      <c r="J245" s="24">
        <f t="shared" si="61"/>
        <v>0</v>
      </c>
      <c r="K245" s="24">
        <f t="shared" si="61"/>
        <v>0</v>
      </c>
      <c r="L245" s="24">
        <f t="shared" si="61"/>
        <v>0</v>
      </c>
      <c r="M245" s="24">
        <f t="shared" si="61"/>
        <v>0</v>
      </c>
      <c r="N245" s="2"/>
      <c r="O245" s="3"/>
      <c r="P245" s="3"/>
      <c r="Q245" s="8"/>
      <c r="S245" s="41"/>
    </row>
    <row r="246" spans="1:19" x14ac:dyDescent="0.2">
      <c r="A246" s="10">
        <v>799600</v>
      </c>
      <c r="B246" s="11" t="s">
        <v>73</v>
      </c>
      <c r="C246" s="24">
        <f t="shared" si="60"/>
        <v>0</v>
      </c>
      <c r="D246" s="24">
        <f t="shared" si="60"/>
        <v>0</v>
      </c>
      <c r="E246" s="24">
        <f t="shared" si="60"/>
        <v>0</v>
      </c>
      <c r="F246" s="24">
        <f t="shared" si="60"/>
        <v>0</v>
      </c>
      <c r="G246" s="24">
        <f t="shared" ref="G246" si="64">E246-F246</f>
        <v>0</v>
      </c>
      <c r="H246" s="24"/>
      <c r="I246" s="24">
        <f t="shared" si="61"/>
        <v>0</v>
      </c>
      <c r="J246" s="24">
        <f t="shared" si="61"/>
        <v>0</v>
      </c>
      <c r="K246" s="24">
        <f t="shared" si="61"/>
        <v>0</v>
      </c>
      <c r="L246" s="24">
        <f t="shared" si="61"/>
        <v>0</v>
      </c>
      <c r="M246" s="24">
        <f t="shared" si="61"/>
        <v>0</v>
      </c>
      <c r="N246" s="2"/>
      <c r="O246" s="3"/>
      <c r="P246" s="3"/>
      <c r="Q246" s="8"/>
      <c r="S246" s="41"/>
    </row>
    <row r="247" spans="1:19" x14ac:dyDescent="0.2">
      <c r="A247" s="10">
        <v>799620</v>
      </c>
      <c r="B247" s="11" t="s">
        <v>59</v>
      </c>
      <c r="C247" s="24">
        <f t="shared" si="60"/>
        <v>0</v>
      </c>
      <c r="D247" s="24">
        <f t="shared" si="60"/>
        <v>0</v>
      </c>
      <c r="E247" s="24">
        <f t="shared" si="60"/>
        <v>0</v>
      </c>
      <c r="F247" s="24">
        <f t="shared" si="60"/>
        <v>0</v>
      </c>
      <c r="G247" s="24">
        <f t="shared" si="34"/>
        <v>0</v>
      </c>
      <c r="H247" s="24"/>
      <c r="I247" s="24">
        <f t="shared" si="61"/>
        <v>0</v>
      </c>
      <c r="J247" s="24">
        <f t="shared" si="61"/>
        <v>0</v>
      </c>
      <c r="K247" s="24">
        <f t="shared" si="61"/>
        <v>0</v>
      </c>
      <c r="L247" s="24">
        <f t="shared" si="61"/>
        <v>0</v>
      </c>
      <c r="M247" s="24">
        <f t="shared" si="61"/>
        <v>0</v>
      </c>
      <c r="N247" s="2"/>
    </row>
    <row r="248" spans="1:19" x14ac:dyDescent="0.2">
      <c r="A248" s="52" t="s">
        <v>254</v>
      </c>
      <c r="B248" s="11" t="s">
        <v>255</v>
      </c>
      <c r="C248" s="24">
        <f t="shared" si="60"/>
        <v>0</v>
      </c>
      <c r="D248" s="24">
        <f t="shared" si="60"/>
        <v>0</v>
      </c>
      <c r="E248" s="24">
        <f t="shared" si="60"/>
        <v>0</v>
      </c>
      <c r="F248" s="24">
        <f t="shared" si="60"/>
        <v>0</v>
      </c>
      <c r="G248" s="24">
        <f t="shared" ref="G248" si="65">E248-F248</f>
        <v>0</v>
      </c>
      <c r="H248" s="24"/>
      <c r="I248" s="24">
        <f t="shared" si="61"/>
        <v>0</v>
      </c>
      <c r="J248" s="24">
        <f t="shared" si="61"/>
        <v>0</v>
      </c>
      <c r="K248" s="24">
        <f t="shared" si="61"/>
        <v>0</v>
      </c>
      <c r="L248" s="24">
        <f t="shared" si="61"/>
        <v>0</v>
      </c>
      <c r="M248" s="24">
        <f t="shared" si="61"/>
        <v>0</v>
      </c>
      <c r="N248" s="2"/>
    </row>
    <row r="249" spans="1:19" ht="15" customHeight="1" x14ac:dyDescent="0.2">
      <c r="A249" s="10">
        <v>799900</v>
      </c>
      <c r="B249" s="11" t="s">
        <v>256</v>
      </c>
      <c r="C249" s="24">
        <f t="shared" si="60"/>
        <v>0</v>
      </c>
      <c r="D249" s="24">
        <f t="shared" si="60"/>
        <v>0</v>
      </c>
      <c r="E249" s="24">
        <f t="shared" si="60"/>
        <v>0</v>
      </c>
      <c r="F249" s="24">
        <f t="shared" si="60"/>
        <v>0</v>
      </c>
      <c r="G249" s="24">
        <f t="shared" si="34"/>
        <v>0</v>
      </c>
      <c r="H249" s="24"/>
      <c r="I249" s="24">
        <f t="shared" si="61"/>
        <v>0</v>
      </c>
      <c r="J249" s="24">
        <f t="shared" si="61"/>
        <v>0</v>
      </c>
      <c r="K249" s="24">
        <f t="shared" si="61"/>
        <v>0</v>
      </c>
      <c r="L249" s="24">
        <f t="shared" si="61"/>
        <v>0</v>
      </c>
      <c r="M249" s="24">
        <f t="shared" si="61"/>
        <v>0</v>
      </c>
      <c r="N249" s="2"/>
    </row>
    <row r="250" spans="1:19" ht="15" customHeight="1" x14ac:dyDescent="0.2">
      <c r="A250" s="10">
        <v>811005</v>
      </c>
      <c r="B250" s="10" t="s">
        <v>257</v>
      </c>
      <c r="C250" s="24">
        <f t="shared" si="60"/>
        <v>0</v>
      </c>
      <c r="D250" s="24">
        <f t="shared" si="60"/>
        <v>0</v>
      </c>
      <c r="E250" s="24">
        <f t="shared" si="60"/>
        <v>0</v>
      </c>
      <c r="F250" s="24">
        <f t="shared" si="60"/>
        <v>0</v>
      </c>
      <c r="G250" s="24">
        <f t="shared" ref="G250" si="66">E250-F250</f>
        <v>0</v>
      </c>
      <c r="H250" s="24"/>
      <c r="I250" s="24">
        <f t="shared" si="61"/>
        <v>0</v>
      </c>
      <c r="J250" s="24">
        <f t="shared" si="61"/>
        <v>10580</v>
      </c>
      <c r="K250" s="24">
        <f t="shared" si="61"/>
        <v>0</v>
      </c>
      <c r="L250" s="24">
        <f t="shared" si="61"/>
        <v>0</v>
      </c>
      <c r="M250" s="24">
        <f t="shared" si="61"/>
        <v>0</v>
      </c>
      <c r="N250" s="2"/>
    </row>
    <row r="251" spans="1:19" x14ac:dyDescent="0.2">
      <c r="A251" s="10">
        <v>813110</v>
      </c>
      <c r="B251" s="10" t="s">
        <v>259</v>
      </c>
      <c r="C251" s="24">
        <f t="shared" si="60"/>
        <v>0</v>
      </c>
      <c r="D251" s="24">
        <f t="shared" si="60"/>
        <v>0</v>
      </c>
      <c r="E251" s="24">
        <f t="shared" si="60"/>
        <v>0</v>
      </c>
      <c r="F251" s="24">
        <f t="shared" si="60"/>
        <v>0</v>
      </c>
      <c r="G251" s="24">
        <f t="shared" si="34"/>
        <v>0</v>
      </c>
      <c r="H251" s="24"/>
      <c r="I251" s="24">
        <f t="shared" si="61"/>
        <v>0</v>
      </c>
      <c r="J251" s="24">
        <f t="shared" si="61"/>
        <v>0</v>
      </c>
      <c r="K251" s="24">
        <f t="shared" si="61"/>
        <v>0</v>
      </c>
      <c r="L251" s="24">
        <f t="shared" si="61"/>
        <v>0</v>
      </c>
      <c r="M251" s="24">
        <f t="shared" si="61"/>
        <v>0</v>
      </c>
      <c r="N251" s="8"/>
    </row>
    <row r="252" spans="1:19" x14ac:dyDescent="0.2">
      <c r="A252" s="10">
        <v>813200</v>
      </c>
      <c r="B252" s="10" t="s">
        <v>260</v>
      </c>
      <c r="C252" s="24">
        <f t="shared" si="60"/>
        <v>0</v>
      </c>
      <c r="D252" s="24">
        <f t="shared" si="60"/>
        <v>0</v>
      </c>
      <c r="E252" s="24">
        <f t="shared" si="60"/>
        <v>0</v>
      </c>
      <c r="F252" s="24">
        <f t="shared" si="60"/>
        <v>0</v>
      </c>
      <c r="G252" s="24">
        <f t="shared" si="34"/>
        <v>0</v>
      </c>
      <c r="H252" s="24"/>
      <c r="I252" s="24">
        <f t="shared" si="61"/>
        <v>0</v>
      </c>
      <c r="J252" s="24">
        <f t="shared" si="61"/>
        <v>0</v>
      </c>
      <c r="K252" s="24">
        <f t="shared" si="61"/>
        <v>0</v>
      </c>
      <c r="L252" s="24">
        <f t="shared" si="61"/>
        <v>0</v>
      </c>
      <c r="M252" s="24">
        <f t="shared" si="61"/>
        <v>0</v>
      </c>
      <c r="N252" s="8"/>
    </row>
    <row r="253" spans="1:19" x14ac:dyDescent="0.2">
      <c r="A253" s="10">
        <v>817000</v>
      </c>
      <c r="B253" s="10" t="s">
        <v>258</v>
      </c>
      <c r="C253" s="24">
        <f t="shared" si="60"/>
        <v>0</v>
      </c>
      <c r="D253" s="24">
        <f t="shared" si="60"/>
        <v>0</v>
      </c>
      <c r="E253" s="24">
        <f t="shared" si="60"/>
        <v>0</v>
      </c>
      <c r="F253" s="24">
        <f t="shared" si="60"/>
        <v>0</v>
      </c>
      <c r="G253" s="24">
        <f t="shared" si="34"/>
        <v>0</v>
      </c>
      <c r="H253" s="24"/>
      <c r="I253" s="24">
        <f t="shared" si="61"/>
        <v>0</v>
      </c>
      <c r="J253" s="24">
        <f t="shared" si="61"/>
        <v>0</v>
      </c>
      <c r="K253" s="24">
        <f t="shared" si="61"/>
        <v>0</v>
      </c>
      <c r="L253" s="24">
        <f t="shared" si="61"/>
        <v>0</v>
      </c>
      <c r="M253" s="24">
        <f t="shared" si="61"/>
        <v>0</v>
      </c>
      <c r="N253" s="8"/>
    </row>
    <row r="254" spans="1:19" x14ac:dyDescent="0.2">
      <c r="A254" s="10">
        <v>818000</v>
      </c>
      <c r="B254" s="10" t="s">
        <v>67</v>
      </c>
      <c r="C254" s="24">
        <f t="shared" si="60"/>
        <v>0</v>
      </c>
      <c r="D254" s="24">
        <f t="shared" si="60"/>
        <v>0</v>
      </c>
      <c r="E254" s="24">
        <f t="shared" si="60"/>
        <v>0</v>
      </c>
      <c r="F254" s="24">
        <f t="shared" si="60"/>
        <v>0</v>
      </c>
      <c r="G254" s="24">
        <f t="shared" si="34"/>
        <v>0</v>
      </c>
      <c r="H254" s="24"/>
      <c r="I254" s="24">
        <f t="shared" si="61"/>
        <v>0</v>
      </c>
      <c r="J254" s="24">
        <f t="shared" si="61"/>
        <v>0</v>
      </c>
      <c r="K254" s="24">
        <f t="shared" si="61"/>
        <v>0</v>
      </c>
      <c r="L254" s="24">
        <f t="shared" si="61"/>
        <v>0</v>
      </c>
      <c r="M254" s="24">
        <f t="shared" si="61"/>
        <v>0</v>
      </c>
      <c r="N254" s="8"/>
    </row>
    <row r="255" spans="1:19" s="43" customFormat="1" x14ac:dyDescent="0.2">
      <c r="A255" s="34"/>
      <c r="B255" s="11" t="s">
        <v>60</v>
      </c>
      <c r="C255" s="25">
        <f>SUM(C179:C254)</f>
        <v>0</v>
      </c>
      <c r="D255" s="25">
        <f>SUM(D179:D254)</f>
        <v>47559</v>
      </c>
      <c r="E255" s="25">
        <f>C255-D255</f>
        <v>-47559</v>
      </c>
      <c r="F255" s="25">
        <f>SUM(F179:F254)</f>
        <v>1454.0499999999997</v>
      </c>
      <c r="G255" s="25">
        <f t="shared" si="34"/>
        <v>-49013.05</v>
      </c>
      <c r="H255" s="25"/>
      <c r="I255" s="25">
        <f>SUM(I179:I254)</f>
        <v>17290</v>
      </c>
      <c r="J255" s="25">
        <f>SUM(J179:J254)</f>
        <v>15890</v>
      </c>
      <c r="K255" s="25">
        <f>SUM(K179:K254)</f>
        <v>675</v>
      </c>
      <c r="L255" s="25">
        <f>SUM(L179:L254)</f>
        <v>0</v>
      </c>
      <c r="M255" s="25">
        <f>SUM(M179:M254)</f>
        <v>30337</v>
      </c>
      <c r="N255" s="42"/>
    </row>
    <row r="256" spans="1:19" x14ac:dyDescent="0.2">
      <c r="B256" s="4" t="s">
        <v>61</v>
      </c>
    </row>
  </sheetData>
  <mergeCells count="15">
    <mergeCell ref="A172:L172"/>
    <mergeCell ref="A173:L173"/>
    <mergeCell ref="A175:L175"/>
    <mergeCell ref="I177:M177"/>
    <mergeCell ref="A174:L174"/>
    <mergeCell ref="A89:L89"/>
    <mergeCell ref="A87:L87"/>
    <mergeCell ref="A88:L88"/>
    <mergeCell ref="A90:L90"/>
    <mergeCell ref="I92:M92"/>
    <mergeCell ref="A1:L1"/>
    <mergeCell ref="A2:L2"/>
    <mergeCell ref="A3:L3"/>
    <mergeCell ref="A4:L4"/>
    <mergeCell ref="I6:M6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2" manualBreakCount="2">
    <brk id="85" max="12" man="1"/>
    <brk id="171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138</v>
      </c>
      <c r="B1" s="46" t="s">
        <v>137</v>
      </c>
      <c r="C1" s="46" t="s">
        <v>81</v>
      </c>
      <c r="D1" s="47" t="s">
        <v>80</v>
      </c>
      <c r="E1" s="46" t="s">
        <v>136</v>
      </c>
      <c r="F1" s="46" t="s">
        <v>135</v>
      </c>
      <c r="G1" s="46" t="s">
        <v>134</v>
      </c>
      <c r="H1" s="46" t="s">
        <v>6</v>
      </c>
      <c r="I1" s="46" t="s">
        <v>7</v>
      </c>
      <c r="J1" s="46" t="s">
        <v>133</v>
      </c>
      <c r="K1" s="46" t="s">
        <v>132</v>
      </c>
      <c r="L1" s="46" t="s">
        <v>131</v>
      </c>
    </row>
    <row r="2" spans="1:12" ht="15" customHeight="1" x14ac:dyDescent="0.25">
      <c r="A2" s="44">
        <v>700000</v>
      </c>
      <c r="B2" s="44">
        <v>101</v>
      </c>
      <c r="C2" s="48" t="s">
        <v>139</v>
      </c>
      <c r="D2" s="44" t="s">
        <v>82</v>
      </c>
      <c r="E2" s="44" t="s">
        <v>130</v>
      </c>
      <c r="F2" s="44" t="s">
        <v>91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140</v>
      </c>
      <c r="D3" s="44" t="s">
        <v>82</v>
      </c>
      <c r="E3" s="44" t="s">
        <v>129</v>
      </c>
      <c r="F3" s="44" t="s">
        <v>91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143</v>
      </c>
      <c r="D4" s="44" t="s">
        <v>82</v>
      </c>
      <c r="E4" s="44" t="s">
        <v>126</v>
      </c>
      <c r="F4" s="44" t="s">
        <v>91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144</v>
      </c>
      <c r="D5" s="44" t="s">
        <v>82</v>
      </c>
      <c r="E5" s="44" t="s">
        <v>125</v>
      </c>
      <c r="F5" s="44" t="s">
        <v>91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146</v>
      </c>
      <c r="D6" s="44" t="s">
        <v>82</v>
      </c>
      <c r="E6" s="44" t="s">
        <v>123</v>
      </c>
      <c r="F6" s="44" t="s">
        <v>91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147</v>
      </c>
      <c r="D7" s="44" t="s">
        <v>82</v>
      </c>
      <c r="E7" s="44" t="s">
        <v>122</v>
      </c>
      <c r="F7" s="44" t="s">
        <v>91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148</v>
      </c>
      <c r="D8" s="44" t="s">
        <v>82</v>
      </c>
      <c r="E8" s="44" t="s">
        <v>121</v>
      </c>
      <c r="F8" s="44" t="s">
        <v>91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149</v>
      </c>
      <c r="D9" s="44" t="s">
        <v>82</v>
      </c>
      <c r="E9" s="44" t="s">
        <v>120</v>
      </c>
      <c r="F9" s="44" t="s">
        <v>91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150</v>
      </c>
      <c r="D10" s="44" t="s">
        <v>82</v>
      </c>
      <c r="E10" s="44" t="s">
        <v>119</v>
      </c>
      <c r="F10" s="44" t="s">
        <v>91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151</v>
      </c>
      <c r="D11" s="44" t="s">
        <v>82</v>
      </c>
      <c r="E11" s="44" t="s">
        <v>118</v>
      </c>
      <c r="F11" s="44" t="s">
        <v>91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152</v>
      </c>
      <c r="D12" s="44" t="s">
        <v>82</v>
      </c>
      <c r="E12" s="44" t="s">
        <v>117</v>
      </c>
      <c r="F12" s="44" t="s">
        <v>91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153</v>
      </c>
      <c r="D13" s="44" t="s">
        <v>82</v>
      </c>
      <c r="E13" s="44" t="s">
        <v>116</v>
      </c>
      <c r="F13" s="44" t="s">
        <v>91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154</v>
      </c>
      <c r="D14" s="44" t="s">
        <v>82</v>
      </c>
      <c r="E14" s="44" t="s">
        <v>115</v>
      </c>
      <c r="F14" s="44" t="s">
        <v>91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156</v>
      </c>
      <c r="D15" s="44" t="s">
        <v>82</v>
      </c>
      <c r="E15" s="44" t="s">
        <v>113</v>
      </c>
      <c r="F15" s="44" t="s">
        <v>91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159</v>
      </c>
      <c r="D16" s="44" t="s">
        <v>82</v>
      </c>
      <c r="E16" s="44" t="s">
        <v>110</v>
      </c>
      <c r="F16" s="44" t="s">
        <v>91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160</v>
      </c>
      <c r="D17" s="44" t="s">
        <v>82</v>
      </c>
      <c r="E17" s="44" t="s">
        <v>109</v>
      </c>
      <c r="F17" s="44" t="s">
        <v>91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161</v>
      </c>
      <c r="D18" s="44" t="s">
        <v>82</v>
      </c>
      <c r="E18" s="44" t="s">
        <v>108</v>
      </c>
      <c r="F18" s="44" t="s">
        <v>91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162</v>
      </c>
      <c r="D19" s="44" t="s">
        <v>82</v>
      </c>
      <c r="E19" s="44" t="s">
        <v>107</v>
      </c>
      <c r="F19" s="44" t="s">
        <v>91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163</v>
      </c>
      <c r="D20" s="44" t="s">
        <v>82</v>
      </c>
      <c r="E20" s="44" t="s">
        <v>106</v>
      </c>
      <c r="F20" s="44" t="s">
        <v>91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164</v>
      </c>
      <c r="D21" s="44" t="s">
        <v>82</v>
      </c>
      <c r="E21" s="44" t="s">
        <v>105</v>
      </c>
      <c r="F21" s="44" t="s">
        <v>91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165</v>
      </c>
      <c r="D22" s="44" t="s">
        <v>82</v>
      </c>
      <c r="E22" s="44" t="s">
        <v>104</v>
      </c>
      <c r="F22" s="44" t="s">
        <v>91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166</v>
      </c>
      <c r="D23" s="44" t="s">
        <v>82</v>
      </c>
      <c r="E23" s="44" t="s">
        <v>103</v>
      </c>
      <c r="F23" s="44" t="s">
        <v>91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167</v>
      </c>
      <c r="D24" s="44" t="s">
        <v>82</v>
      </c>
      <c r="E24" s="44" t="s">
        <v>102</v>
      </c>
      <c r="F24" s="44" t="s">
        <v>91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168</v>
      </c>
      <c r="D25" s="44" t="s">
        <v>82</v>
      </c>
      <c r="E25" s="44" t="s">
        <v>101</v>
      </c>
      <c r="F25" s="44" t="s">
        <v>91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169</v>
      </c>
      <c r="D26" s="44" t="s">
        <v>82</v>
      </c>
      <c r="E26" s="44" t="s">
        <v>100</v>
      </c>
      <c r="F26" s="44" t="s">
        <v>91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170</v>
      </c>
      <c r="D27" s="44" t="s">
        <v>82</v>
      </c>
      <c r="E27" s="44" t="s">
        <v>99</v>
      </c>
      <c r="F27" s="44" t="s">
        <v>91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171</v>
      </c>
      <c r="D28" s="44" t="s">
        <v>82</v>
      </c>
      <c r="E28" s="44" t="s">
        <v>98</v>
      </c>
      <c r="F28" s="44" t="s">
        <v>91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172</v>
      </c>
      <c r="D29" s="44" t="s">
        <v>82</v>
      </c>
      <c r="E29" s="44" t="s">
        <v>97</v>
      </c>
      <c r="F29" s="44" t="s">
        <v>91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173</v>
      </c>
      <c r="D30" s="44" t="s">
        <v>82</v>
      </c>
      <c r="E30" s="44" t="s">
        <v>96</v>
      </c>
      <c r="F30" s="44" t="s">
        <v>91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174</v>
      </c>
      <c r="D31" s="44" t="s">
        <v>82</v>
      </c>
      <c r="E31" s="44" t="s">
        <v>95</v>
      </c>
      <c r="F31" s="44" t="s">
        <v>91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174</v>
      </c>
      <c r="D32" s="44" t="s">
        <v>82</v>
      </c>
      <c r="E32" s="44" t="s">
        <v>95</v>
      </c>
      <c r="F32" s="44" t="s">
        <v>91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177</v>
      </c>
      <c r="D33" s="44" t="s">
        <v>82</v>
      </c>
      <c r="E33" s="44" t="s">
        <v>92</v>
      </c>
      <c r="F33" s="44" t="s">
        <v>91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145</v>
      </c>
      <c r="D34" s="44" t="s">
        <v>85</v>
      </c>
      <c r="E34" s="44" t="s">
        <v>124</v>
      </c>
      <c r="F34" s="44" t="s">
        <v>91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141</v>
      </c>
      <c r="D35" s="44" t="s">
        <v>83</v>
      </c>
      <c r="E35" s="44" t="s">
        <v>128</v>
      </c>
      <c r="F35" s="44" t="s">
        <v>91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158</v>
      </c>
      <c r="D36" s="44" t="s">
        <v>86</v>
      </c>
      <c r="E36" s="44" t="s">
        <v>111</v>
      </c>
      <c r="F36" s="44" t="s">
        <v>91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142</v>
      </c>
      <c r="D37" s="44" t="s">
        <v>84</v>
      </c>
      <c r="E37" s="44" t="s">
        <v>127</v>
      </c>
      <c r="F37" s="44" t="s">
        <v>91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175</v>
      </c>
      <c r="D38" s="44" t="s">
        <v>89</v>
      </c>
      <c r="E38" s="44" t="s">
        <v>94</v>
      </c>
      <c r="F38" s="44" t="s">
        <v>91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155</v>
      </c>
      <c r="D39" s="44" t="s">
        <v>87</v>
      </c>
      <c r="E39" s="44" t="s">
        <v>114</v>
      </c>
      <c r="F39" s="44" t="s">
        <v>91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157</v>
      </c>
      <c r="D40" s="44" t="s">
        <v>88</v>
      </c>
      <c r="E40" s="44" t="s">
        <v>112</v>
      </c>
      <c r="F40" s="44" t="s">
        <v>91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176</v>
      </c>
      <c r="D41" s="44" t="s">
        <v>90</v>
      </c>
      <c r="E41" s="44" t="s">
        <v>93</v>
      </c>
      <c r="F41" s="44" t="s">
        <v>91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2019-12-13T18:45:37Z</cp:lastPrinted>
  <dcterms:created xsi:type="dcterms:W3CDTF">2015-07-31T18:30:05Z</dcterms:created>
  <dcterms:modified xsi:type="dcterms:W3CDTF">2021-01-13T17:58:58Z</dcterms:modified>
</cp:coreProperties>
</file>