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850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57" i="1"/>
  <c r="F56" i="1"/>
  <c r="F31" i="1"/>
  <c r="M221" i="1"/>
  <c r="L221" i="1"/>
  <c r="K221" i="1"/>
  <c r="J221" i="1"/>
  <c r="I221" i="1"/>
  <c r="F221" i="1"/>
  <c r="E221" i="1"/>
  <c r="D221" i="1"/>
  <c r="C221" i="1"/>
  <c r="E46" i="1"/>
  <c r="G46" i="1" s="1"/>
  <c r="G221" i="1" l="1"/>
  <c r="C80" i="1"/>
  <c r="M189" i="1" l="1"/>
  <c r="L189" i="1"/>
  <c r="K189" i="1"/>
  <c r="J189" i="1"/>
  <c r="I189" i="1"/>
  <c r="F189" i="1"/>
  <c r="D189" i="1"/>
  <c r="C189" i="1"/>
  <c r="E14" i="1"/>
  <c r="E189" i="1" s="1"/>
  <c r="G14" i="1" l="1"/>
  <c r="G189" i="1"/>
  <c r="M196" i="1" l="1"/>
  <c r="L196" i="1"/>
  <c r="K196" i="1"/>
  <c r="J196" i="1"/>
  <c r="I196" i="1"/>
  <c r="F196" i="1"/>
  <c r="D196" i="1"/>
  <c r="C196" i="1"/>
  <c r="E21" i="1"/>
  <c r="E196" i="1" s="1"/>
  <c r="G21" i="1" l="1"/>
  <c r="G196" i="1"/>
  <c r="D187" i="1"/>
  <c r="M187" i="1"/>
  <c r="L187" i="1"/>
  <c r="K187" i="1"/>
  <c r="J187" i="1"/>
  <c r="I187" i="1"/>
  <c r="F187" i="1"/>
  <c r="M224" i="1" l="1"/>
  <c r="L224" i="1"/>
  <c r="C49" i="1"/>
  <c r="C48" i="1"/>
  <c r="K224" i="1"/>
  <c r="J224" i="1"/>
  <c r="I224" i="1"/>
  <c r="F224" i="1"/>
  <c r="D224" i="1"/>
  <c r="C224" i="1"/>
  <c r="E49" i="1" l="1"/>
  <c r="G49" i="1" s="1"/>
  <c r="E224" i="1"/>
  <c r="G224" i="1" s="1"/>
  <c r="C68" i="1"/>
  <c r="C66" i="1"/>
  <c r="C30" i="1"/>
  <c r="C31" i="1"/>
  <c r="C20" i="1"/>
  <c r="C57" i="1"/>
  <c r="C12" i="1"/>
  <c r="C19" i="1"/>
  <c r="E12" i="1" l="1"/>
  <c r="C187" i="1"/>
  <c r="E40" i="1"/>
  <c r="M215" i="1"/>
  <c r="L215" i="1"/>
  <c r="K215" i="1"/>
  <c r="J215" i="1"/>
  <c r="I215" i="1"/>
  <c r="F215" i="1"/>
  <c r="D215" i="1"/>
  <c r="C215" i="1"/>
  <c r="G12" i="1" l="1"/>
  <c r="E187" i="1"/>
  <c r="G187" i="1" s="1"/>
  <c r="G40" i="1"/>
  <c r="E215" i="1"/>
  <c r="G215" i="1" s="1"/>
  <c r="L254" i="1"/>
  <c r="E79" i="1"/>
  <c r="G79" i="1" s="1"/>
  <c r="M254" i="1"/>
  <c r="K254" i="1"/>
  <c r="J254" i="1"/>
  <c r="I254" i="1"/>
  <c r="F254" i="1"/>
  <c r="D254" i="1"/>
  <c r="C254" i="1"/>
  <c r="E41" i="1"/>
  <c r="M216" i="1"/>
  <c r="L216" i="1"/>
  <c r="K216" i="1"/>
  <c r="J216" i="1"/>
  <c r="I216" i="1"/>
  <c r="F216" i="1"/>
  <c r="C216" i="1"/>
  <c r="E254" i="1" l="1"/>
  <c r="G254" i="1" s="1"/>
  <c r="G41" i="1"/>
  <c r="E216" i="1"/>
  <c r="G216" i="1" s="1"/>
  <c r="D216" i="1"/>
  <c r="E75" i="1"/>
  <c r="G75" i="1" s="1"/>
  <c r="M250" i="1" l="1"/>
  <c r="L250" i="1"/>
  <c r="K250" i="1"/>
  <c r="J250" i="1"/>
  <c r="I250" i="1"/>
  <c r="F250" i="1"/>
  <c r="E250" i="1"/>
  <c r="D250" i="1"/>
  <c r="C250" i="1"/>
  <c r="G250" i="1" l="1"/>
  <c r="I185" i="1" l="1"/>
  <c r="M185" i="1"/>
  <c r="L185" i="1"/>
  <c r="K185" i="1"/>
  <c r="J185" i="1"/>
  <c r="E10" i="1"/>
  <c r="G10" i="1" s="1"/>
  <c r="F185" i="1"/>
  <c r="D185" i="1"/>
  <c r="C185" i="1"/>
  <c r="E185" i="1" l="1"/>
  <c r="G185" i="1" s="1"/>
  <c r="K222" i="1" l="1"/>
  <c r="J222" i="1"/>
  <c r="F222" i="1"/>
  <c r="D222" i="1"/>
  <c r="C222" i="1"/>
  <c r="M222" i="1"/>
  <c r="L222" i="1"/>
  <c r="I222" i="1"/>
  <c r="E47" i="1"/>
  <c r="G47" i="1" s="1"/>
  <c r="F184" i="1"/>
  <c r="C184" i="1"/>
  <c r="M184" i="1"/>
  <c r="L184" i="1"/>
  <c r="K184" i="1"/>
  <c r="J184" i="1"/>
  <c r="I184" i="1"/>
  <c r="E9" i="1"/>
  <c r="G9" i="1" s="1"/>
  <c r="E222" i="1" l="1"/>
  <c r="G222" i="1" s="1"/>
  <c r="D184" i="1"/>
  <c r="E184" i="1"/>
  <c r="G184" i="1" s="1"/>
  <c r="M188" i="1"/>
  <c r="L188" i="1"/>
  <c r="K188" i="1"/>
  <c r="J188" i="1"/>
  <c r="I188" i="1"/>
  <c r="F188" i="1"/>
  <c r="D188" i="1"/>
  <c r="C188" i="1"/>
  <c r="E13" i="1"/>
  <c r="G13" i="1" s="1"/>
  <c r="M204" i="1"/>
  <c r="L204" i="1"/>
  <c r="K204" i="1"/>
  <c r="J204" i="1"/>
  <c r="I204" i="1"/>
  <c r="F204" i="1"/>
  <c r="D204" i="1"/>
  <c r="C204" i="1"/>
  <c r="E29" i="1"/>
  <c r="G29" i="1" s="1"/>
  <c r="H12" i="5"/>
  <c r="E188" i="1" l="1"/>
  <c r="G188" i="1" s="1"/>
  <c r="E204" i="1"/>
  <c r="G204" i="1" s="1"/>
  <c r="M174" i="1" l="1"/>
  <c r="L174" i="1"/>
  <c r="K174" i="1"/>
  <c r="J174" i="1"/>
  <c r="I174" i="1"/>
  <c r="F174" i="1"/>
  <c r="D174" i="1"/>
  <c r="C174" i="1"/>
  <c r="M86" i="1"/>
  <c r="L86" i="1"/>
  <c r="K86" i="1"/>
  <c r="J86" i="1"/>
  <c r="I86" i="1"/>
  <c r="F86" i="1"/>
  <c r="D86" i="1" l="1"/>
  <c r="C86" i="1" l="1"/>
  <c r="M256" i="1" l="1"/>
  <c r="L256" i="1"/>
  <c r="K256" i="1"/>
  <c r="J256" i="1"/>
  <c r="I256" i="1"/>
  <c r="F256" i="1"/>
  <c r="D256" i="1"/>
  <c r="C256" i="1"/>
  <c r="E81" i="1"/>
  <c r="G81" i="1" s="1"/>
  <c r="E256" i="1" l="1"/>
  <c r="G256" i="1" s="1"/>
  <c r="M230" i="1"/>
  <c r="E55" i="1"/>
  <c r="L230" i="1"/>
  <c r="K230" i="1"/>
  <c r="J230" i="1"/>
  <c r="I230" i="1"/>
  <c r="F230" i="1"/>
  <c r="D230" i="1"/>
  <c r="C230" i="1"/>
  <c r="G55" i="1" l="1"/>
  <c r="E230" i="1"/>
  <c r="G230" i="1" s="1"/>
  <c r="M190" i="1" l="1"/>
  <c r="D190" i="1"/>
  <c r="L190" i="1"/>
  <c r="K190" i="1"/>
  <c r="J190" i="1"/>
  <c r="I190" i="1"/>
  <c r="F190" i="1"/>
  <c r="C190" i="1"/>
  <c r="E15" i="1" l="1"/>
  <c r="G15" i="1" l="1"/>
  <c r="E190" i="1"/>
  <c r="G190" i="1" s="1"/>
  <c r="M220" i="1" l="1"/>
  <c r="L220" i="1"/>
  <c r="K220" i="1"/>
  <c r="J220" i="1"/>
  <c r="I220" i="1"/>
  <c r="F220" i="1"/>
  <c r="D220" i="1"/>
  <c r="C220" i="1"/>
  <c r="E45" i="1"/>
  <c r="G45" i="1" s="1"/>
  <c r="E220" i="1" l="1"/>
  <c r="G220" i="1" s="1"/>
  <c r="M252" i="1" l="1"/>
  <c r="M212" i="1"/>
  <c r="L252" i="1"/>
  <c r="L212" i="1"/>
  <c r="K252" i="1"/>
  <c r="J252" i="1"/>
  <c r="I252" i="1"/>
  <c r="D252" i="1"/>
  <c r="F252" i="1"/>
  <c r="C252" i="1"/>
  <c r="K212" i="1"/>
  <c r="J212" i="1"/>
  <c r="I212" i="1"/>
  <c r="E37" i="1"/>
  <c r="F212" i="1"/>
  <c r="C212" i="1"/>
  <c r="E77" i="1" l="1"/>
  <c r="G77" i="1" s="1"/>
  <c r="D212" i="1"/>
  <c r="G37" i="1"/>
  <c r="E212" i="1"/>
  <c r="G212" i="1" s="1"/>
  <c r="M247" i="1"/>
  <c r="L247" i="1"/>
  <c r="L192" i="1"/>
  <c r="K247" i="1"/>
  <c r="K192" i="1"/>
  <c r="J247" i="1"/>
  <c r="J192" i="1"/>
  <c r="I192" i="1"/>
  <c r="E17" i="1"/>
  <c r="M192" i="1"/>
  <c r="F192" i="1"/>
  <c r="C192" i="1"/>
  <c r="I247" i="1"/>
  <c r="E72" i="1"/>
  <c r="F247" i="1"/>
  <c r="C247" i="1"/>
  <c r="E252" i="1" l="1"/>
  <c r="G252" i="1" s="1"/>
  <c r="G17" i="1"/>
  <c r="E192" i="1"/>
  <c r="G192" i="1" s="1"/>
  <c r="D192" i="1"/>
  <c r="G72" i="1"/>
  <c r="E247" i="1"/>
  <c r="G247" i="1" s="1"/>
  <c r="D247" i="1"/>
  <c r="K197" i="1" l="1"/>
  <c r="J197" i="1"/>
  <c r="I197" i="1"/>
  <c r="E22" i="1"/>
  <c r="M197" i="1"/>
  <c r="L197" i="1"/>
  <c r="F197" i="1"/>
  <c r="C197" i="1"/>
  <c r="G22" i="1" l="1"/>
  <c r="E197" i="1"/>
  <c r="G197" i="1" s="1"/>
  <c r="D197" i="1"/>
  <c r="M258" i="1" l="1"/>
  <c r="M245" i="1"/>
  <c r="M244" i="1"/>
  <c r="M243" i="1"/>
  <c r="M239" i="1"/>
  <c r="M238" i="1"/>
  <c r="M237" i="1"/>
  <c r="M234" i="1"/>
  <c r="M233" i="1"/>
  <c r="M232" i="1"/>
  <c r="M229" i="1"/>
  <c r="M226" i="1"/>
  <c r="M225" i="1"/>
  <c r="M223" i="1"/>
  <c r="M211" i="1"/>
  <c r="M210" i="1"/>
  <c r="M208" i="1"/>
  <c r="M202" i="1"/>
  <c r="M257" i="1"/>
  <c r="M255" i="1"/>
  <c r="M253" i="1"/>
  <c r="M251" i="1"/>
  <c r="M236" i="1"/>
  <c r="M231" i="1"/>
  <c r="M219" i="1"/>
  <c r="M218" i="1"/>
  <c r="M214" i="1"/>
  <c r="M213" i="1"/>
  <c r="M209" i="1"/>
  <c r="M194" i="1"/>
  <c r="M242" i="1"/>
  <c r="M203" i="1"/>
  <c r="M201" i="1"/>
  <c r="M200" i="1"/>
  <c r="K258" i="1"/>
  <c r="K257" i="1"/>
  <c r="K253" i="1"/>
  <c r="K251" i="1"/>
  <c r="K245" i="1"/>
  <c r="K244" i="1"/>
  <c r="K242" i="1"/>
  <c r="K239" i="1"/>
  <c r="K238" i="1"/>
  <c r="K236" i="1"/>
  <c r="K234" i="1"/>
  <c r="K233" i="1"/>
  <c r="K231" i="1"/>
  <c r="K229" i="1"/>
  <c r="K225" i="1"/>
  <c r="K223" i="1"/>
  <c r="K219" i="1"/>
  <c r="K218" i="1"/>
  <c r="K213" i="1"/>
  <c r="K211" i="1"/>
  <c r="K209" i="1"/>
  <c r="K208" i="1"/>
  <c r="K203" i="1"/>
  <c r="K201" i="1"/>
  <c r="K200" i="1"/>
  <c r="K194" i="1"/>
  <c r="K193" i="1"/>
  <c r="J259" i="1"/>
  <c r="J253" i="1"/>
  <c r="J251" i="1"/>
  <c r="J248" i="1"/>
  <c r="J242" i="1"/>
  <c r="J240" i="1"/>
  <c r="J236" i="1"/>
  <c r="J235" i="1"/>
  <c r="J231" i="1"/>
  <c r="J229" i="1"/>
  <c r="J227" i="1"/>
  <c r="J219" i="1"/>
  <c r="J218" i="1"/>
  <c r="J209" i="1"/>
  <c r="J208" i="1"/>
  <c r="J206" i="1"/>
  <c r="J201" i="1"/>
  <c r="J200" i="1"/>
  <c r="J198" i="1"/>
  <c r="J183" i="1"/>
  <c r="M260" i="1"/>
  <c r="M259" i="1"/>
  <c r="M249" i="1"/>
  <c r="M248" i="1"/>
  <c r="M246" i="1"/>
  <c r="M241" i="1"/>
  <c r="M240" i="1"/>
  <c r="M235" i="1"/>
  <c r="M228" i="1"/>
  <c r="M227" i="1"/>
  <c r="M217" i="1"/>
  <c r="M207" i="1"/>
  <c r="M206" i="1"/>
  <c r="M205" i="1"/>
  <c r="M199" i="1"/>
  <c r="M198" i="1"/>
  <c r="M195" i="1"/>
  <c r="M193" i="1"/>
  <c r="M191" i="1"/>
  <c r="M186" i="1"/>
  <c r="M183" i="1"/>
  <c r="L260" i="1"/>
  <c r="L259" i="1"/>
  <c r="L258" i="1"/>
  <c r="L257" i="1"/>
  <c r="L255" i="1"/>
  <c r="L253" i="1"/>
  <c r="L251" i="1"/>
  <c r="L249" i="1"/>
  <c r="L248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29" i="1"/>
  <c r="L228" i="1"/>
  <c r="L227" i="1"/>
  <c r="L226" i="1"/>
  <c r="L225" i="1"/>
  <c r="L223" i="1"/>
  <c r="L219" i="1"/>
  <c r="L218" i="1"/>
  <c r="L217" i="1"/>
  <c r="L214" i="1"/>
  <c r="L213" i="1"/>
  <c r="L211" i="1"/>
  <c r="L210" i="1"/>
  <c r="L209" i="1"/>
  <c r="L208" i="1"/>
  <c r="L207" i="1"/>
  <c r="L206" i="1"/>
  <c r="L205" i="1"/>
  <c r="L203" i="1"/>
  <c r="L202" i="1"/>
  <c r="L201" i="1"/>
  <c r="L200" i="1"/>
  <c r="L199" i="1"/>
  <c r="L198" i="1"/>
  <c r="L195" i="1"/>
  <c r="L194" i="1"/>
  <c r="L193" i="1"/>
  <c r="L191" i="1"/>
  <c r="L186" i="1"/>
  <c r="L183" i="1"/>
  <c r="K260" i="1"/>
  <c r="K259" i="1"/>
  <c r="K255" i="1"/>
  <c r="K249" i="1"/>
  <c r="K248" i="1"/>
  <c r="K246" i="1"/>
  <c r="K243" i="1"/>
  <c r="K241" i="1"/>
  <c r="K240" i="1"/>
  <c r="K237" i="1"/>
  <c r="K235" i="1"/>
  <c r="K232" i="1"/>
  <c r="K228" i="1"/>
  <c r="K227" i="1"/>
  <c r="K226" i="1"/>
  <c r="K217" i="1"/>
  <c r="K214" i="1"/>
  <c r="K210" i="1"/>
  <c r="K207" i="1"/>
  <c r="K206" i="1"/>
  <c r="K205" i="1"/>
  <c r="K202" i="1"/>
  <c r="K199" i="1"/>
  <c r="K198" i="1"/>
  <c r="K195" i="1"/>
  <c r="K191" i="1"/>
  <c r="K186" i="1"/>
  <c r="K183" i="1"/>
  <c r="J260" i="1"/>
  <c r="J258" i="1"/>
  <c r="J257" i="1"/>
  <c r="J255" i="1"/>
  <c r="J249" i="1"/>
  <c r="J246" i="1"/>
  <c r="J245" i="1"/>
  <c r="J244" i="1"/>
  <c r="J243" i="1"/>
  <c r="J241" i="1"/>
  <c r="J239" i="1"/>
  <c r="J238" i="1"/>
  <c r="J237" i="1"/>
  <c r="J234" i="1"/>
  <c r="J233" i="1"/>
  <c r="J232" i="1"/>
  <c r="J228" i="1"/>
  <c r="J226" i="1"/>
  <c r="J225" i="1"/>
  <c r="J223" i="1"/>
  <c r="J217" i="1"/>
  <c r="J214" i="1"/>
  <c r="J213" i="1"/>
  <c r="J211" i="1"/>
  <c r="J210" i="1"/>
  <c r="J207" i="1"/>
  <c r="J205" i="1"/>
  <c r="J203" i="1"/>
  <c r="J202" i="1"/>
  <c r="J199" i="1"/>
  <c r="J195" i="1"/>
  <c r="J194" i="1"/>
  <c r="J193" i="1"/>
  <c r="J191" i="1"/>
  <c r="J186" i="1"/>
  <c r="I260" i="1"/>
  <c r="I259" i="1"/>
  <c r="I258" i="1"/>
  <c r="I257" i="1"/>
  <c r="I255" i="1"/>
  <c r="I253" i="1"/>
  <c r="I251" i="1"/>
  <c r="I249" i="1"/>
  <c r="I248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29" i="1"/>
  <c r="I228" i="1"/>
  <c r="I227" i="1"/>
  <c r="I226" i="1"/>
  <c r="I225" i="1"/>
  <c r="I223" i="1"/>
  <c r="I219" i="1"/>
  <c r="I218" i="1"/>
  <c r="I217" i="1"/>
  <c r="I214" i="1"/>
  <c r="I213" i="1"/>
  <c r="I211" i="1"/>
  <c r="I210" i="1"/>
  <c r="I209" i="1"/>
  <c r="I208" i="1"/>
  <c r="I207" i="1"/>
  <c r="I206" i="1"/>
  <c r="I205" i="1"/>
  <c r="I203" i="1"/>
  <c r="I202" i="1"/>
  <c r="I201" i="1"/>
  <c r="I200" i="1"/>
  <c r="I199" i="1"/>
  <c r="I198" i="1"/>
  <c r="I195" i="1"/>
  <c r="I194" i="1"/>
  <c r="I193" i="1"/>
  <c r="I191" i="1"/>
  <c r="I186" i="1"/>
  <c r="I183" i="1"/>
  <c r="F260" i="1"/>
  <c r="F259" i="1"/>
  <c r="F258" i="1"/>
  <c r="F257" i="1"/>
  <c r="F255" i="1"/>
  <c r="F253" i="1"/>
  <c r="F251" i="1"/>
  <c r="F249" i="1"/>
  <c r="F248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29" i="1"/>
  <c r="F228" i="1"/>
  <c r="F227" i="1"/>
  <c r="F226" i="1"/>
  <c r="F225" i="1"/>
  <c r="F223" i="1"/>
  <c r="F219" i="1"/>
  <c r="F218" i="1"/>
  <c r="F217" i="1"/>
  <c r="F214" i="1"/>
  <c r="F213" i="1"/>
  <c r="F211" i="1"/>
  <c r="F210" i="1"/>
  <c r="F209" i="1"/>
  <c r="F208" i="1"/>
  <c r="F207" i="1"/>
  <c r="F206" i="1"/>
  <c r="F205" i="1"/>
  <c r="F203" i="1"/>
  <c r="F202" i="1"/>
  <c r="F201" i="1"/>
  <c r="F200" i="1"/>
  <c r="F199" i="1"/>
  <c r="F198" i="1"/>
  <c r="F195" i="1"/>
  <c r="F194" i="1"/>
  <c r="F193" i="1"/>
  <c r="F191" i="1"/>
  <c r="F186" i="1"/>
  <c r="F183" i="1"/>
  <c r="D260" i="1"/>
  <c r="D259" i="1"/>
  <c r="D258" i="1"/>
  <c r="D257" i="1"/>
  <c r="D255" i="1"/>
  <c r="D253" i="1"/>
  <c r="D251" i="1"/>
  <c r="D249" i="1"/>
  <c r="D248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29" i="1"/>
  <c r="D228" i="1"/>
  <c r="D227" i="1"/>
  <c r="D226" i="1"/>
  <c r="D225" i="1"/>
  <c r="D223" i="1"/>
  <c r="D219" i="1"/>
  <c r="D218" i="1"/>
  <c r="D217" i="1"/>
  <c r="D214" i="1"/>
  <c r="D213" i="1"/>
  <c r="D211" i="1"/>
  <c r="D210" i="1"/>
  <c r="D209" i="1"/>
  <c r="D208" i="1"/>
  <c r="D207" i="1"/>
  <c r="D206" i="1"/>
  <c r="D205" i="1"/>
  <c r="D203" i="1"/>
  <c r="D202" i="1"/>
  <c r="D201" i="1"/>
  <c r="D200" i="1"/>
  <c r="D199" i="1"/>
  <c r="D198" i="1"/>
  <c r="D195" i="1"/>
  <c r="D194" i="1"/>
  <c r="D193" i="1"/>
  <c r="D191" i="1"/>
  <c r="D186" i="1"/>
  <c r="D183" i="1"/>
  <c r="C260" i="1"/>
  <c r="C259" i="1"/>
  <c r="C258" i="1"/>
  <c r="C257" i="1"/>
  <c r="C255" i="1"/>
  <c r="C253" i="1"/>
  <c r="C251" i="1"/>
  <c r="C249" i="1"/>
  <c r="C248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29" i="1"/>
  <c r="C228" i="1"/>
  <c r="C227" i="1"/>
  <c r="C226" i="1"/>
  <c r="C225" i="1"/>
  <c r="C223" i="1"/>
  <c r="C219" i="1"/>
  <c r="C218" i="1"/>
  <c r="C217" i="1"/>
  <c r="C214" i="1"/>
  <c r="C213" i="1"/>
  <c r="C211" i="1"/>
  <c r="C210" i="1"/>
  <c r="C209" i="1"/>
  <c r="C208" i="1"/>
  <c r="C207" i="1"/>
  <c r="C206" i="1"/>
  <c r="C205" i="1"/>
  <c r="C203" i="1"/>
  <c r="C201" i="1"/>
  <c r="C200" i="1"/>
  <c r="C199" i="1"/>
  <c r="C198" i="1"/>
  <c r="C195" i="1"/>
  <c r="C194" i="1"/>
  <c r="C193" i="1"/>
  <c r="C191" i="1"/>
  <c r="C186" i="1"/>
  <c r="C183" i="1"/>
  <c r="E84" i="1"/>
  <c r="E259" i="1" s="1"/>
  <c r="D261" i="1" l="1"/>
  <c r="K261" i="1"/>
  <c r="L261" i="1"/>
  <c r="J261" i="1"/>
  <c r="M261" i="1"/>
  <c r="I261" i="1"/>
  <c r="F261" i="1"/>
  <c r="G84" i="1"/>
  <c r="G259" i="1"/>
  <c r="E18" i="1" l="1"/>
  <c r="E74" i="1"/>
  <c r="E249" i="1" l="1"/>
  <c r="G249" i="1" s="1"/>
  <c r="G18" i="1"/>
  <c r="E193" i="1"/>
  <c r="G193" i="1" s="1"/>
  <c r="G74" i="1"/>
  <c r="E53" i="1"/>
  <c r="E228" i="1" s="1"/>
  <c r="G53" i="1" l="1"/>
  <c r="G228" i="1"/>
  <c r="E174" i="1" l="1"/>
  <c r="G174" i="1" s="1"/>
  <c r="E85" i="1"/>
  <c r="E260" i="1" s="1"/>
  <c r="C202" i="1" l="1"/>
  <c r="G85" i="1"/>
  <c r="G260" i="1"/>
  <c r="E70" i="1"/>
  <c r="E245" i="1" s="1"/>
  <c r="C261" i="1" l="1"/>
  <c r="E261" i="1" s="1"/>
  <c r="G261" i="1" s="1"/>
  <c r="G70" i="1"/>
  <c r="G245" i="1"/>
  <c r="E8" i="1" l="1"/>
  <c r="E183" i="1" s="1"/>
  <c r="E16" i="1"/>
  <c r="E191" i="1" s="1"/>
  <c r="E19" i="1"/>
  <c r="E194" i="1" s="1"/>
  <c r="E20" i="1"/>
  <c r="E195" i="1" s="1"/>
  <c r="E23" i="1"/>
  <c r="E198" i="1" s="1"/>
  <c r="E24" i="1"/>
  <c r="E199" i="1" s="1"/>
  <c r="E25" i="1"/>
  <c r="E200" i="1" s="1"/>
  <c r="E26" i="1"/>
  <c r="E201" i="1" s="1"/>
  <c r="E27" i="1"/>
  <c r="E202" i="1" s="1"/>
  <c r="E28" i="1"/>
  <c r="E203" i="1" s="1"/>
  <c r="E30" i="1"/>
  <c r="E205" i="1" s="1"/>
  <c r="E31" i="1"/>
  <c r="E206" i="1" s="1"/>
  <c r="E32" i="1"/>
  <c r="E207" i="1" s="1"/>
  <c r="E34" i="1"/>
  <c r="E209" i="1" s="1"/>
  <c r="E35" i="1"/>
  <c r="E210" i="1" s="1"/>
  <c r="E36" i="1"/>
  <c r="E211" i="1" s="1"/>
  <c r="E39" i="1"/>
  <c r="E214" i="1" s="1"/>
  <c r="E42" i="1"/>
  <c r="E217" i="1" s="1"/>
  <c r="E43" i="1"/>
  <c r="E218" i="1" s="1"/>
  <c r="E44" i="1"/>
  <c r="E219" i="1" s="1"/>
  <c r="E48" i="1"/>
  <c r="E223" i="1" s="1"/>
  <c r="E50" i="1"/>
  <c r="E225" i="1" s="1"/>
  <c r="E51" i="1"/>
  <c r="E226" i="1" s="1"/>
  <c r="E52" i="1"/>
  <c r="E227" i="1" s="1"/>
  <c r="E54" i="1"/>
  <c r="E229" i="1" s="1"/>
  <c r="E59" i="1"/>
  <c r="E234" i="1" s="1"/>
  <c r="E60" i="1"/>
  <c r="E235" i="1" s="1"/>
  <c r="E61" i="1"/>
  <c r="E236" i="1" s="1"/>
  <c r="E62" i="1"/>
  <c r="E237" i="1" s="1"/>
  <c r="E63" i="1"/>
  <c r="E238" i="1" s="1"/>
  <c r="E64" i="1"/>
  <c r="E239" i="1" s="1"/>
  <c r="E65" i="1"/>
  <c r="E240" i="1" s="1"/>
  <c r="E66" i="1"/>
  <c r="E241" i="1" s="1"/>
  <c r="E67" i="1"/>
  <c r="E242" i="1" s="1"/>
  <c r="E68" i="1"/>
  <c r="E243" i="1" s="1"/>
  <c r="E71" i="1"/>
  <c r="E246" i="1" s="1"/>
  <c r="E73" i="1"/>
  <c r="E248" i="1" s="1"/>
  <c r="E76" i="1"/>
  <c r="E251" i="1" s="1"/>
  <c r="E78" i="1"/>
  <c r="E253" i="1" s="1"/>
  <c r="E80" i="1"/>
  <c r="E255" i="1" s="1"/>
  <c r="E82" i="1"/>
  <c r="E257" i="1" s="1"/>
  <c r="E83" i="1"/>
  <c r="E258" i="1" s="1"/>
  <c r="G31" i="1" l="1"/>
  <c r="G206" i="1"/>
  <c r="G66" i="1"/>
  <c r="G241" i="1"/>
  <c r="G43" i="1"/>
  <c r="G218" i="1"/>
  <c r="G19" i="1"/>
  <c r="G194" i="1"/>
  <c r="G78" i="1"/>
  <c r="G253" i="1"/>
  <c r="G54" i="1"/>
  <c r="G229" i="1"/>
  <c r="G28" i="1"/>
  <c r="G203" i="1"/>
  <c r="G52" i="1"/>
  <c r="G227" i="1"/>
  <c r="G36" i="1"/>
  <c r="G211" i="1"/>
  <c r="G50" i="1"/>
  <c r="G225" i="1"/>
  <c r="G65" i="1"/>
  <c r="G240" i="1"/>
  <c r="G42" i="1"/>
  <c r="G217" i="1"/>
  <c r="G16" i="1"/>
  <c r="G191" i="1"/>
  <c r="G64" i="1"/>
  <c r="G239" i="1"/>
  <c r="G27" i="1"/>
  <c r="G202" i="1"/>
  <c r="G63" i="1"/>
  <c r="G238" i="1"/>
  <c r="G26" i="1"/>
  <c r="G201" i="1"/>
  <c r="G71" i="1"/>
  <c r="G246" i="1"/>
  <c r="G62" i="1"/>
  <c r="G237" i="1"/>
  <c r="G35" i="1"/>
  <c r="G210" i="1"/>
  <c r="G25" i="1"/>
  <c r="G200" i="1"/>
  <c r="G61" i="1"/>
  <c r="G236" i="1"/>
  <c r="G48" i="1"/>
  <c r="G223" i="1"/>
  <c r="G34" i="1"/>
  <c r="G209" i="1"/>
  <c r="G24" i="1"/>
  <c r="G199" i="1"/>
  <c r="G82" i="1"/>
  <c r="G257" i="1"/>
  <c r="G44" i="1"/>
  <c r="G219" i="1"/>
  <c r="G20" i="1"/>
  <c r="G195" i="1"/>
  <c r="G80" i="1"/>
  <c r="G255" i="1"/>
  <c r="G59" i="1"/>
  <c r="G234" i="1"/>
  <c r="G30" i="1"/>
  <c r="G205" i="1"/>
  <c r="G76" i="1"/>
  <c r="G251" i="1"/>
  <c r="G39" i="1"/>
  <c r="G214" i="1"/>
  <c r="G73" i="1"/>
  <c r="G248" i="1"/>
  <c r="G51" i="1"/>
  <c r="G226" i="1"/>
  <c r="G8" i="1"/>
  <c r="G183" i="1"/>
  <c r="G83" i="1"/>
  <c r="G258" i="1"/>
  <c r="G67" i="1"/>
  <c r="G242" i="1"/>
  <c r="G60" i="1"/>
  <c r="G235" i="1"/>
  <c r="G32" i="1"/>
  <c r="G207" i="1"/>
  <c r="G23" i="1"/>
  <c r="G198" i="1"/>
  <c r="G68" i="1"/>
  <c r="G243" i="1"/>
  <c r="E38" i="1" l="1"/>
  <c r="E213" i="1" s="1"/>
  <c r="G38" i="1" l="1"/>
  <c r="G213" i="1"/>
  <c r="E58" i="1" l="1"/>
  <c r="E233" i="1" s="1"/>
  <c r="E33" i="1"/>
  <c r="E208" i="1" s="1"/>
  <c r="E69" i="1"/>
  <c r="E244" i="1" s="1"/>
  <c r="E11" i="1"/>
  <c r="E186" i="1" s="1"/>
  <c r="E56" i="1"/>
  <c r="E231" i="1" s="1"/>
  <c r="E57" i="1"/>
  <c r="E232" i="1" s="1"/>
  <c r="G58" i="1" l="1"/>
  <c r="G233" i="1"/>
  <c r="G11" i="1"/>
  <c r="G186" i="1"/>
  <c r="G69" i="1"/>
  <c r="G244" i="1"/>
  <c r="G57" i="1"/>
  <c r="G232" i="1"/>
  <c r="G33" i="1"/>
  <c r="G208" i="1"/>
  <c r="G56" i="1"/>
  <c r="G231" i="1"/>
  <c r="E86" i="1"/>
  <c r="G86" i="1" l="1"/>
</calcChain>
</file>

<file path=xl/comments1.xml><?xml version="1.0" encoding="utf-8"?>
<comments xmlns="http://schemas.openxmlformats.org/spreadsheetml/2006/main">
  <authors>
    <author>Anne-Marie Hollingshead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5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82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<sst xmlns="http://schemas.openxmlformats.org/spreadsheetml/2006/main" count="629" uniqueCount="278">
  <si>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</si>
  <si>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</si>
  <si>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</si>
  <si>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</si>
  <si>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</si>
  <si>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</si>
  <si>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</si>
  <si>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</si>
  <si>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</si>
  <si>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</si>
  <si>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</si>
  <si>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</si>
  <si>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</si>
  <si>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</si>
  <si>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</si>
  <si>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</si>
  <si>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</si>
  <si>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</si>
  <si>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</si>
  <si>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</si>
  <si>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</si>
  <si>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</si>
  <si>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</si>
  <si>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</si>
  <si>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</si>
  <si>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</si>
  <si>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</si>
  <si>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</si>
  <si>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</si>
  <si>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</si>
  <si>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</si>
  <si>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</si>
  <si>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</si>
  <si>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</si>
  <si>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</si>
  <si>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</si>
  <si>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</si>
  <si>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</si>
  <si>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</si>
  <si>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</si>
  <si>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</si>
  <si>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</si>
  <si>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</si>
  <si>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</si>
  <si>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</si>
  <si>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</si>
  <si>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</si>
  <si>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</si>
  <si>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</si>
  <si>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</si>
  <si>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Rentals - Other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</si>
  <si>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</si>
  <si>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</si>
  <si>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</si>
  <si>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</si>
  <si>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</si>
  <si>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</si>
  <si>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Awards &amp; Commendations</t>
  </si>
  <si>
    <t>Food &amp; Bev Human Consump</t>
  </si>
  <si>
    <t>Event Tickets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</si>
  <si>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</si>
  <si>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</si>
  <si>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</si>
  <si>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</si>
  <si>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</si>
  <si>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Rentals - Space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</si>
  <si>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</si>
  <si>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</si>
  <si>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</si>
  <si>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</si>
  <si>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</si>
  <si>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</si>
  <si>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</si>
  <si>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</si>
  <si>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</si>
  <si>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</si>
  <si>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</si>
  <si>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</si>
  <si>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</si>
  <si>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</si>
  <si>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</si>
  <si>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</si>
  <si>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</si>
  <si>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</si>
  <si>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</si>
  <si>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</si>
  <si>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</si>
  <si>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</si>
  <si>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</si>
  <si>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</si>
  <si>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</si>
  <si>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</si>
  <si>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</si>
  <si>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</si>
  <si>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</si>
  <si>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</si>
  <si>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</si>
  <si>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</si>
  <si>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</si>
  <si>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</si>
  <si>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</si>
  <si>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</si>
  <si>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</si>
  <si>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</si>
  <si>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</si>
  <si>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</si>
  <si>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</si>
  <si>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</si>
  <si>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</si>
  <si>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</si>
  <si>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</si>
  <si>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</si>
  <si>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</si>
  <si>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</si>
  <si>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</si>
  <si>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</si>
  <si>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</si>
  <si>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</si>
  <si>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</si>
  <si>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</si>
  <si>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</si>
  <si>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</si>
  <si>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</si>
  <si>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</si>
  <si>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</si>
  <si>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</si>
  <si>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</si>
  <si>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</si>
  <si>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</si>
  <si>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</si>
  <si>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</si>
  <si>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</si>
  <si>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</si>
  <si>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</si>
  <si>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</si>
  <si>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</si>
  <si>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</si>
  <si>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</si>
  <si>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</si>
  <si>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</si>
  <si>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</si>
  <si>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</si>
  <si>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</si>
  <si>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</si>
  <si>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</si>
  <si>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</si>
  <si>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</si>
  <si>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</si>
  <si>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</si>
  <si>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</si>
  <si>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</si>
  <si>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</si>
  <si>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</si>
  <si>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</si>
  <si>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</si>
  <si>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</si>
  <si>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</si>
  <si>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</si>
  <si>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</si>
  <si>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</si>
  <si>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</si>
  <si>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</si>
  <si>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</si>
  <si>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</si>
  <si>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</si>
  <si>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</si>
  <si>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</si>
  <si>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</si>
  <si>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</si>
  <si>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</si>
  <si>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</si>
  <si>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</si>
  <si>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</si>
  <si>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</si>
  <si>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</si>
  <si>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</si>
  <si>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</si>
  <si>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</si>
  <si>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Medical Equipment &lt;5000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</si>
  <si>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</si>
  <si>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</si>
  <si>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</si>
  <si>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</si>
  <si>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</si>
  <si>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</si>
  <si>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</si>
  <si>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</si>
  <si>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</si>
  <si>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</si>
  <si>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</si>
  <si>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</si>
  <si>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</si>
  <si>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</si>
  <si>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</si>
  <si>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</si>
  <si>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</si>
  <si>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</si>
  <si>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731700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</si>
  <si>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</si>
  <si>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</si>
  <si>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</si>
  <si>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</si>
  <si>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</si>
  <si>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</si>
  <si>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</si>
  <si>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</si>
  <si>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</si>
  <si>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</si>
  <si>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</si>
  <si>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</si>
  <si>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</si>
  <si>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</si>
  <si>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</si>
  <si>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</si>
  <si>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</si>
  <si>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</si>
  <si>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</si>
  <si>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</si>
  <si>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</si>
  <si>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</si>
  <si>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</si>
  <si>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</si>
  <si>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</si>
  <si>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</si>
  <si>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</si>
  <si>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</si>
  <si>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</si>
  <si>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</si>
  <si>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792100</t>
  </si>
  <si>
    <t>792900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</si>
  <si>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</si>
  <si>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</si>
  <si>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</si>
  <si>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</si>
  <si>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</si>
  <si>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</si>
  <si>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</si>
  <si>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</si>
  <si>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799200</t>
  </si>
  <si>
    <t>799400</t>
  </si>
  <si>
    <t>799600</t>
  </si>
  <si>
    <t>799620</t>
  </si>
  <si>
    <t>799900</t>
  </si>
  <si>
    <t>811005</t>
  </si>
  <si>
    <t>813110</t>
  </si>
  <si>
    <t>813200</t>
  </si>
  <si>
    <t>817000</t>
  </si>
  <si>
    <t>818000</t>
  </si>
  <si>
    <t>Entertainment Services</t>
  </si>
  <si>
    <t>711800</t>
  </si>
  <si>
    <t>Collection Expenses</t>
  </si>
  <si>
    <t>799300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</si>
  <si>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</si>
  <si>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</si>
  <si>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</si>
  <si>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</si>
  <si>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</si>
  <si>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</si>
  <si>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</si>
  <si>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</si>
  <si>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</si>
  <si>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Medical Supplies</t>
  </si>
  <si>
    <t>735000</t>
  </si>
  <si>
    <t>711200</t>
  </si>
  <si>
    <t>Legal Services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</si>
  <si>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</si>
  <si>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</si>
  <si>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</si>
  <si>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</si>
  <si>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</si>
  <si>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</si>
  <si>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</si>
  <si>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715000</t>
  </si>
  <si>
    <t>Lecturers</t>
  </si>
  <si>
    <t>as of March 31, 2021</t>
  </si>
  <si>
    <t>as of April 30, 2021</t>
  </si>
  <si>
    <t>739500</t>
  </si>
  <si>
    <t>Library Use Only-Resources &lt;250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</si>
</sst>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0.855468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74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263</v>
      </c>
      <c r="B8" s="11" t="s">
        <v>264</v>
      </c>
      <c r="C8" s="24">
        <v>4000</v>
      </c>
      <c r="D8" s="24">
        <v>0</v>
      </c>
      <c r="E8" s="24">
        <f t="shared" ref="E8:E41" si="0">C8-D8</f>
        <v>4000</v>
      </c>
      <c r="F8" s="24">
        <v>0</v>
      </c>
      <c r="G8" s="24">
        <f t="shared" ref="G8:G76" si="1">E8-F8</f>
        <v>4000</v>
      </c>
      <c r="H8" s="24"/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"/>
      <c r="P8" s="9"/>
      <c r="Q8" s="8"/>
    </row>
    <row r="9" spans="1:17" x14ac:dyDescent="0.2">
      <c r="A9" s="51" t="s">
        <v>181</v>
      </c>
      <c r="B9" s="11" t="s">
        <v>15</v>
      </c>
      <c r="C9" s="24">
        <v>218000</v>
      </c>
      <c r="D9" s="24">
        <v>159159</v>
      </c>
      <c r="E9" s="24">
        <f t="shared" si="0"/>
        <v>58841</v>
      </c>
      <c r="F9" s="24">
        <v>0</v>
      </c>
      <c r="G9" s="24">
        <f t="shared" ref="G9:G10" si="2">E9-F9</f>
        <v>58841</v>
      </c>
      <c r="H9" s="24"/>
      <c r="I9" s="24">
        <v>16475</v>
      </c>
      <c r="J9" s="24">
        <v>9935</v>
      </c>
      <c r="K9" s="24">
        <v>350</v>
      </c>
      <c r="L9" s="24">
        <v>0</v>
      </c>
      <c r="M9" s="24">
        <v>0</v>
      </c>
      <c r="N9" s="2"/>
      <c r="P9" s="9"/>
      <c r="Q9" s="8"/>
    </row>
    <row r="10" spans="1:17" x14ac:dyDescent="0.2">
      <c r="A10" s="51" t="s">
        <v>249</v>
      </c>
      <c r="B10" s="11" t="s">
        <v>248</v>
      </c>
      <c r="C10" s="24">
        <v>0</v>
      </c>
      <c r="D10" s="24">
        <v>0</v>
      </c>
      <c r="E10" s="24">
        <f t="shared" si="0"/>
        <v>0</v>
      </c>
      <c r="F10" s="24">
        <v>0</v>
      </c>
      <c r="G10" s="24">
        <f t="shared" si="2"/>
        <v>0</v>
      </c>
      <c r="H10" s="24"/>
      <c r="I10" s="24">
        <v>200</v>
      </c>
      <c r="J10" s="24">
        <v>0</v>
      </c>
      <c r="K10" s="24">
        <v>0</v>
      </c>
      <c r="L10" s="24">
        <v>0</v>
      </c>
      <c r="M10" s="24">
        <v>0</v>
      </c>
      <c r="N10" s="2"/>
      <c r="P10" s="9"/>
      <c r="Q10" s="8"/>
    </row>
    <row r="11" spans="1:17" x14ac:dyDescent="0.2">
      <c r="A11" s="52" t="s">
        <v>182</v>
      </c>
      <c r="B11" s="11" t="s">
        <v>16</v>
      </c>
      <c r="C11" s="24">
        <v>29000</v>
      </c>
      <c r="D11" s="24">
        <v>25507</v>
      </c>
      <c r="E11" s="24">
        <f t="shared" si="0"/>
        <v>3493</v>
      </c>
      <c r="F11" s="24">
        <v>0</v>
      </c>
      <c r="G11" s="24">
        <f t="shared" si="1"/>
        <v>3493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1" t="s">
        <v>265</v>
      </c>
      <c r="B12" s="11" t="s">
        <v>266</v>
      </c>
      <c r="C12" s="24">
        <f>1000+3000+6160</f>
        <v>10160</v>
      </c>
      <c r="D12" s="24">
        <v>2664</v>
      </c>
      <c r="E12" s="24">
        <f t="shared" ref="E12" si="3">C12-D12</f>
        <v>7496</v>
      </c>
      <c r="F12" s="24">
        <f>7495</f>
        <v>7495</v>
      </c>
      <c r="G12" s="24">
        <f t="shared" ref="G12" si="4">E12-F12</f>
        <v>1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183</v>
      </c>
      <c r="B13" s="11" t="s">
        <v>179</v>
      </c>
      <c r="C13" s="24">
        <v>0</v>
      </c>
      <c r="D13" s="24">
        <v>8391</v>
      </c>
      <c r="E13" s="24">
        <f t="shared" si="0"/>
        <v>-8391</v>
      </c>
      <c r="F13" s="24">
        <v>0</v>
      </c>
      <c r="G13" s="24">
        <f t="shared" ref="G13:G14" si="5">E13-F13</f>
        <v>-8391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2">
      <c r="A14" s="52" t="s">
        <v>272</v>
      </c>
      <c r="B14" s="11" t="s">
        <v>273</v>
      </c>
      <c r="C14" s="24">
        <v>0</v>
      </c>
      <c r="D14" s="24">
        <v>0</v>
      </c>
      <c r="E14" s="24">
        <f t="shared" ref="E14" si="6">C14-D14</f>
        <v>0</v>
      </c>
      <c r="F14" s="24">
        <v>0</v>
      </c>
      <c r="G14" s="24">
        <f t="shared" si="5"/>
        <v>0</v>
      </c>
      <c r="H14" s="24"/>
      <c r="I14" s="24">
        <v>65004</v>
      </c>
      <c r="J14" s="24">
        <v>0</v>
      </c>
      <c r="K14" s="24">
        <v>0</v>
      </c>
      <c r="L14" s="24">
        <v>0</v>
      </c>
      <c r="M14" s="24">
        <v>0</v>
      </c>
      <c r="N14" s="8"/>
      <c r="P14" s="9"/>
      <c r="Q14" s="8"/>
    </row>
    <row r="15" spans="1:17" x14ac:dyDescent="0.2">
      <c r="A15" s="52" t="s">
        <v>184</v>
      </c>
      <c r="B15" s="11" t="s">
        <v>77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f t="shared" ref="G15" si="7">E15-F15</f>
        <v>0</v>
      </c>
      <c r="H15" s="24"/>
      <c r="I15" s="24">
        <v>10700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185</v>
      </c>
      <c r="B16" s="11" t="s">
        <v>17</v>
      </c>
      <c r="C16" s="24">
        <v>25000</v>
      </c>
      <c r="D16" s="24">
        <v>29346</v>
      </c>
      <c r="E16" s="24">
        <f t="shared" si="0"/>
        <v>-4346</v>
      </c>
      <c r="F16" s="24">
        <v>0</v>
      </c>
      <c r="G16" s="24">
        <f t="shared" si="1"/>
        <v>-4346</v>
      </c>
      <c r="H16" s="24"/>
      <c r="I16" s="24">
        <v>59</v>
      </c>
      <c r="J16" s="24">
        <v>5310</v>
      </c>
      <c r="K16" s="24">
        <v>0</v>
      </c>
      <c r="L16" s="24">
        <v>0</v>
      </c>
      <c r="M16" s="24">
        <v>2632</v>
      </c>
      <c r="N16" s="8"/>
      <c r="P16" s="9"/>
      <c r="Q16" s="8"/>
    </row>
    <row r="17" spans="1:17" x14ac:dyDescent="0.2">
      <c r="A17" s="52" t="s">
        <v>186</v>
      </c>
      <c r="B17" s="11" t="s">
        <v>71</v>
      </c>
      <c r="C17" s="24">
        <v>0</v>
      </c>
      <c r="D17" s="24">
        <v>0</v>
      </c>
      <c r="E17" s="24">
        <f t="shared" si="0"/>
        <v>0</v>
      </c>
      <c r="F17" s="24">
        <v>0</v>
      </c>
      <c r="G17" s="24">
        <f t="shared" ref="G17" si="8">E17-F17</f>
        <v>0</v>
      </c>
      <c r="H17" s="24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8"/>
      <c r="P17" s="9"/>
      <c r="Q17" s="8"/>
    </row>
    <row r="18" spans="1:17" x14ac:dyDescent="0.2">
      <c r="A18" s="52" t="s">
        <v>187</v>
      </c>
      <c r="B18" s="11" t="s">
        <v>18</v>
      </c>
      <c r="C18" s="24">
        <v>12000</v>
      </c>
      <c r="D18" s="24">
        <v>11168</v>
      </c>
      <c r="E18" s="24">
        <f t="shared" si="0"/>
        <v>832</v>
      </c>
      <c r="F18" s="24">
        <v>0</v>
      </c>
      <c r="G18" s="24">
        <f t="shared" ref="G18" si="9">E18-F18</f>
        <v>832</v>
      </c>
      <c r="H18" s="24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8"/>
      <c r="P18" s="9"/>
      <c r="Q18" s="8"/>
    </row>
    <row r="19" spans="1:17" ht="14.1" customHeight="1" x14ac:dyDescent="0.2">
      <c r="A19" s="52" t="s">
        <v>188</v>
      </c>
      <c r="B19" s="11" t="s">
        <v>63</v>
      </c>
      <c r="C19" s="24">
        <f>70000-6160</f>
        <v>63840</v>
      </c>
      <c r="D19" s="24">
        <v>202</v>
      </c>
      <c r="E19" s="24">
        <f t="shared" si="0"/>
        <v>63638</v>
      </c>
      <c r="F19" s="24">
        <v>410</v>
      </c>
      <c r="G19" s="24">
        <f t="shared" si="1"/>
        <v>63228</v>
      </c>
      <c r="H19" s="24"/>
      <c r="I19" s="24">
        <v>22034</v>
      </c>
      <c r="J19" s="24">
        <v>0</v>
      </c>
      <c r="K19" s="24">
        <v>150</v>
      </c>
      <c r="L19" s="24">
        <v>0</v>
      </c>
      <c r="M19" s="24">
        <v>61624</v>
      </c>
      <c r="N19" s="2"/>
      <c r="P19" s="13"/>
      <c r="Q19" s="8"/>
    </row>
    <row r="20" spans="1:17" x14ac:dyDescent="0.2">
      <c r="A20" s="52" t="s">
        <v>189</v>
      </c>
      <c r="B20" s="11" t="s">
        <v>19</v>
      </c>
      <c r="C20" s="24">
        <f>20000</f>
        <v>20000</v>
      </c>
      <c r="D20" s="24">
        <v>12623</v>
      </c>
      <c r="E20" s="24">
        <f t="shared" si="0"/>
        <v>7377</v>
      </c>
      <c r="F20" s="24">
        <v>2598</v>
      </c>
      <c r="G20" s="24">
        <f t="shared" si="1"/>
        <v>4779</v>
      </c>
      <c r="H20" s="24"/>
      <c r="I20" s="24">
        <v>6645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3" t="s">
        <v>270</v>
      </c>
      <c r="B21" s="11" t="s">
        <v>271</v>
      </c>
      <c r="C21" s="24">
        <v>0</v>
      </c>
      <c r="D21" s="24">
        <v>0</v>
      </c>
      <c r="E21" s="24">
        <f t="shared" ref="E21" si="10">C21-D21</f>
        <v>0</v>
      </c>
      <c r="F21" s="24">
        <v>0</v>
      </c>
      <c r="G21" s="24">
        <f t="shared" si="1"/>
        <v>0</v>
      </c>
      <c r="H21" s="24"/>
      <c r="I21" s="24">
        <v>830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190</v>
      </c>
      <c r="B22" s="11" t="s">
        <v>69</v>
      </c>
      <c r="C22" s="24">
        <v>0</v>
      </c>
      <c r="D22" s="24">
        <v>0</v>
      </c>
      <c r="E22" s="24">
        <f t="shared" si="0"/>
        <v>0</v>
      </c>
      <c r="F22" s="24">
        <v>0</v>
      </c>
      <c r="G22" s="24">
        <f t="shared" ref="G22" si="11">E22-F22</f>
        <v>0</v>
      </c>
      <c r="H22" s="24"/>
      <c r="I22" s="24">
        <v>0</v>
      </c>
      <c r="J22" s="24">
        <v>0</v>
      </c>
      <c r="K22" s="24">
        <v>-2727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191</v>
      </c>
      <c r="B23" s="11" t="s">
        <v>20</v>
      </c>
      <c r="C23" s="24">
        <v>1500</v>
      </c>
      <c r="D23" s="24">
        <v>0</v>
      </c>
      <c r="E23" s="24">
        <f t="shared" si="0"/>
        <v>1500</v>
      </c>
      <c r="F23" s="24">
        <v>0</v>
      </c>
      <c r="G23" s="24">
        <f t="shared" si="1"/>
        <v>1500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12"/>
      <c r="Q23" s="8"/>
    </row>
    <row r="24" spans="1:17" x14ac:dyDescent="0.2">
      <c r="A24" s="52" t="s">
        <v>192</v>
      </c>
      <c r="B24" s="11" t="s">
        <v>21</v>
      </c>
      <c r="C24" s="24">
        <v>44000</v>
      </c>
      <c r="D24" s="24">
        <v>36491</v>
      </c>
      <c r="E24" s="24">
        <f t="shared" si="0"/>
        <v>7509</v>
      </c>
      <c r="F24" s="24">
        <v>0</v>
      </c>
      <c r="G24" s="24">
        <f t="shared" si="1"/>
        <v>7509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  <c r="P24" s="8"/>
      <c r="Q24" s="8"/>
    </row>
    <row r="25" spans="1:17" x14ac:dyDescent="0.2">
      <c r="A25" s="52" t="s">
        <v>193</v>
      </c>
      <c r="B25" s="11" t="s">
        <v>22</v>
      </c>
      <c r="C25" s="24">
        <v>0</v>
      </c>
      <c r="D25" s="24">
        <v>158</v>
      </c>
      <c r="E25" s="24">
        <f t="shared" si="0"/>
        <v>-158</v>
      </c>
      <c r="F25" s="24">
        <v>0</v>
      </c>
      <c r="G25" s="24">
        <f t="shared" si="1"/>
        <v>-158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194</v>
      </c>
      <c r="B26" s="11" t="s">
        <v>23</v>
      </c>
      <c r="C26" s="24">
        <v>2500</v>
      </c>
      <c r="D26" s="24">
        <v>1795</v>
      </c>
      <c r="E26" s="24">
        <f t="shared" si="0"/>
        <v>705</v>
      </c>
      <c r="F26" s="24">
        <v>0</v>
      </c>
      <c r="G26" s="24">
        <f t="shared" si="1"/>
        <v>705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2">
      <c r="A27" s="52" t="s">
        <v>195</v>
      </c>
      <c r="B27" s="11" t="s">
        <v>24</v>
      </c>
      <c r="C27" s="24">
        <v>41000</v>
      </c>
      <c r="D27" s="24">
        <v>34433</v>
      </c>
      <c r="E27" s="24">
        <f t="shared" si="0"/>
        <v>6567</v>
      </c>
      <c r="F27" s="24">
        <v>0</v>
      </c>
      <c r="G27" s="24">
        <f t="shared" si="1"/>
        <v>6567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196</v>
      </c>
      <c r="B28" s="11" t="s">
        <v>25</v>
      </c>
      <c r="C28" s="24">
        <v>0</v>
      </c>
      <c r="D28" s="24">
        <v>255</v>
      </c>
      <c r="E28" s="24">
        <f t="shared" si="0"/>
        <v>-255</v>
      </c>
      <c r="F28" s="24">
        <v>0</v>
      </c>
      <c r="G28" s="24">
        <f t="shared" si="1"/>
        <v>-255</v>
      </c>
      <c r="H28" s="24"/>
      <c r="I28" s="24">
        <v>916</v>
      </c>
      <c r="J28" s="24">
        <v>0</v>
      </c>
      <c r="K28" s="24">
        <v>0</v>
      </c>
      <c r="L28" s="24">
        <v>0</v>
      </c>
      <c r="M28" s="24">
        <v>0</v>
      </c>
      <c r="N28" s="8"/>
    </row>
    <row r="29" spans="1:17" x14ac:dyDescent="0.2">
      <c r="A29" s="52" t="s">
        <v>197</v>
      </c>
      <c r="B29" s="11" t="s">
        <v>178</v>
      </c>
      <c r="C29" s="24">
        <v>0</v>
      </c>
      <c r="D29" s="24">
        <v>0</v>
      </c>
      <c r="E29" s="24">
        <f t="shared" si="0"/>
        <v>0</v>
      </c>
      <c r="F29" s="24">
        <v>0</v>
      </c>
      <c r="G29" s="24">
        <f t="shared" ref="G29" si="12">E29-F29</f>
        <v>0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8"/>
    </row>
    <row r="30" spans="1:17" x14ac:dyDescent="0.2">
      <c r="A30" s="52" t="s">
        <v>198</v>
      </c>
      <c r="B30" s="11" t="s">
        <v>26</v>
      </c>
      <c r="C30" s="24">
        <f>1000</f>
        <v>1000</v>
      </c>
      <c r="D30" s="24">
        <v>381</v>
      </c>
      <c r="E30" s="24">
        <f t="shared" si="0"/>
        <v>619</v>
      </c>
      <c r="F30" s="24">
        <v>0</v>
      </c>
      <c r="G30" s="24">
        <f t="shared" si="1"/>
        <v>619</v>
      </c>
      <c r="H30" s="24"/>
      <c r="I30" s="24">
        <v>3785</v>
      </c>
      <c r="J30" s="24">
        <v>0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2" t="s">
        <v>199</v>
      </c>
      <c r="B31" s="11" t="s">
        <v>27</v>
      </c>
      <c r="C31" s="24">
        <f>28800-1000</f>
        <v>27800</v>
      </c>
      <c r="D31" s="24">
        <v>10802</v>
      </c>
      <c r="E31" s="24">
        <f t="shared" si="0"/>
        <v>16998</v>
      </c>
      <c r="F31" s="24">
        <f>48+7</f>
        <v>55</v>
      </c>
      <c r="G31" s="24">
        <f t="shared" si="1"/>
        <v>16943</v>
      </c>
      <c r="H31" s="24"/>
      <c r="I31" s="24">
        <v>391</v>
      </c>
      <c r="J31" s="24">
        <v>0</v>
      </c>
      <c r="K31" s="24">
        <v>115</v>
      </c>
      <c r="L31" s="24">
        <v>0</v>
      </c>
      <c r="M31" s="24">
        <v>0</v>
      </c>
      <c r="N31" s="2"/>
    </row>
    <row r="32" spans="1:17" x14ac:dyDescent="0.2">
      <c r="A32" s="52" t="s">
        <v>200</v>
      </c>
      <c r="B32" s="11" t="s">
        <v>64</v>
      </c>
      <c r="C32" s="24">
        <v>0</v>
      </c>
      <c r="D32" s="24">
        <v>7220</v>
      </c>
      <c r="E32" s="24">
        <f t="shared" si="0"/>
        <v>-7220</v>
      </c>
      <c r="F32" s="24">
        <v>0</v>
      </c>
      <c r="G32" s="24">
        <f t="shared" si="1"/>
        <v>-7220</v>
      </c>
      <c r="H32" s="24"/>
      <c r="I32" s="24">
        <v>22621</v>
      </c>
      <c r="J32" s="24">
        <v>4963</v>
      </c>
      <c r="K32" s="24">
        <v>0</v>
      </c>
      <c r="L32" s="24">
        <v>0</v>
      </c>
      <c r="M32" s="24">
        <v>0</v>
      </c>
      <c r="N32" s="2"/>
    </row>
    <row r="33" spans="1:15" x14ac:dyDescent="0.2">
      <c r="A33" s="52" t="s">
        <v>201</v>
      </c>
      <c r="B33" s="11" t="s">
        <v>28</v>
      </c>
      <c r="C33" s="24">
        <v>15000</v>
      </c>
      <c r="D33" s="24">
        <v>4342</v>
      </c>
      <c r="E33" s="24">
        <f t="shared" si="0"/>
        <v>10658</v>
      </c>
      <c r="F33" s="24">
        <v>0</v>
      </c>
      <c r="G33" s="24">
        <f t="shared" si="1"/>
        <v>10658</v>
      </c>
      <c r="H33" s="24"/>
      <c r="I33" s="24">
        <v>0</v>
      </c>
      <c r="J33" s="24">
        <v>472</v>
      </c>
      <c r="K33" s="24">
        <v>0</v>
      </c>
      <c r="L33" s="24">
        <v>0</v>
      </c>
      <c r="M33" s="24">
        <v>0</v>
      </c>
      <c r="N33" s="2"/>
    </row>
    <row r="34" spans="1:15" x14ac:dyDescent="0.2">
      <c r="A34" s="52" t="s">
        <v>202</v>
      </c>
      <c r="B34" s="11" t="s">
        <v>29</v>
      </c>
      <c r="C34" s="24">
        <v>40000</v>
      </c>
      <c r="D34" s="24">
        <v>4382</v>
      </c>
      <c r="E34" s="24">
        <f t="shared" si="0"/>
        <v>35618</v>
      </c>
      <c r="F34" s="24">
        <v>0</v>
      </c>
      <c r="G34" s="24">
        <f t="shared" si="1"/>
        <v>35618</v>
      </c>
      <c r="H34" s="24"/>
      <c r="I34" s="24">
        <v>2829</v>
      </c>
      <c r="J34" s="24">
        <v>0</v>
      </c>
      <c r="K34" s="24">
        <v>394</v>
      </c>
      <c r="L34" s="24">
        <v>0</v>
      </c>
      <c r="M34" s="24">
        <v>0</v>
      </c>
      <c r="N34" s="2"/>
      <c r="O34" s="14"/>
    </row>
    <row r="35" spans="1:15" x14ac:dyDescent="0.2">
      <c r="A35" s="52" t="s">
        <v>203</v>
      </c>
      <c r="B35" s="11" t="s">
        <v>30</v>
      </c>
      <c r="C35" s="24">
        <v>20000</v>
      </c>
      <c r="D35" s="24">
        <v>22519</v>
      </c>
      <c r="E35" s="24">
        <f t="shared" si="0"/>
        <v>-2519</v>
      </c>
      <c r="F35" s="24">
        <v>0</v>
      </c>
      <c r="G35" s="24">
        <f t="shared" si="1"/>
        <v>-2519</v>
      </c>
      <c r="H35" s="24"/>
      <c r="I35" s="24">
        <v>0</v>
      </c>
      <c r="J35" s="24">
        <v>0</v>
      </c>
      <c r="K35" s="24">
        <v>0</v>
      </c>
      <c r="L35" s="24">
        <v>0</v>
      </c>
      <c r="M35" s="24">
        <v>520</v>
      </c>
      <c r="N35" s="8"/>
      <c r="O35" s="14"/>
    </row>
    <row r="36" spans="1:15" x14ac:dyDescent="0.2">
      <c r="A36" s="52" t="s">
        <v>204</v>
      </c>
      <c r="B36" s="11" t="s">
        <v>31</v>
      </c>
      <c r="C36" s="24">
        <v>40000</v>
      </c>
      <c r="D36" s="24">
        <v>63263</v>
      </c>
      <c r="E36" s="24">
        <f t="shared" si="0"/>
        <v>-23263</v>
      </c>
      <c r="F36" s="24">
        <v>0</v>
      </c>
      <c r="G36" s="24">
        <f t="shared" si="1"/>
        <v>-23263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8"/>
    </row>
    <row r="37" spans="1:15" x14ac:dyDescent="0.2">
      <c r="A37" s="52" t="s">
        <v>205</v>
      </c>
      <c r="B37" s="11" t="s">
        <v>72</v>
      </c>
      <c r="C37" s="24">
        <v>75000</v>
      </c>
      <c r="D37" s="24">
        <v>51953</v>
      </c>
      <c r="E37" s="24">
        <f t="shared" si="0"/>
        <v>23047</v>
      </c>
      <c r="F37" s="24">
        <v>16140</v>
      </c>
      <c r="G37" s="24">
        <f t="shared" ref="G37" si="13">E37-F37</f>
        <v>6907</v>
      </c>
      <c r="H37" s="24"/>
      <c r="I37" s="24">
        <v>2636</v>
      </c>
      <c r="J37" s="24">
        <v>14190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206</v>
      </c>
      <c r="B38" s="11" t="s">
        <v>32</v>
      </c>
      <c r="C38" s="24">
        <v>101374</v>
      </c>
      <c r="D38" s="24">
        <v>144965</v>
      </c>
      <c r="E38" s="24">
        <f t="shared" si="0"/>
        <v>-43591</v>
      </c>
      <c r="F38" s="24">
        <v>0</v>
      </c>
      <c r="G38" s="24">
        <f t="shared" si="1"/>
        <v>-43591</v>
      </c>
      <c r="H38" s="24"/>
      <c r="I38" s="24">
        <v>1577</v>
      </c>
      <c r="J38" s="24">
        <v>0</v>
      </c>
      <c r="K38" s="24">
        <v>230</v>
      </c>
      <c r="L38" s="24">
        <v>0</v>
      </c>
      <c r="M38" s="24">
        <v>0</v>
      </c>
      <c r="N38" s="2"/>
      <c r="O38" s="14"/>
    </row>
    <row r="39" spans="1:15" x14ac:dyDescent="0.2">
      <c r="A39" s="52" t="s">
        <v>207</v>
      </c>
      <c r="B39" s="11" t="s">
        <v>33</v>
      </c>
      <c r="C39" s="24">
        <v>10000</v>
      </c>
      <c r="D39" s="24">
        <v>550</v>
      </c>
      <c r="E39" s="24">
        <f t="shared" si="0"/>
        <v>9450</v>
      </c>
      <c r="F39" s="24">
        <v>0</v>
      </c>
      <c r="G39" s="24">
        <f t="shared" si="1"/>
        <v>9450</v>
      </c>
      <c r="H39" s="24"/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1" t="s">
        <v>262</v>
      </c>
      <c r="B40" s="11" t="s">
        <v>261</v>
      </c>
      <c r="C40" s="24">
        <v>0</v>
      </c>
      <c r="D40" s="24">
        <v>56</v>
      </c>
      <c r="E40" s="24">
        <f t="shared" ref="E40" si="14">C40-D40</f>
        <v>-56</v>
      </c>
      <c r="F40" s="24">
        <v>0</v>
      </c>
      <c r="G40" s="24">
        <f t="shared" si="1"/>
        <v>-56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8"/>
    </row>
    <row r="41" spans="1:15" x14ac:dyDescent="0.2">
      <c r="A41" s="52" t="s">
        <v>252</v>
      </c>
      <c r="B41" s="11" t="s">
        <v>253</v>
      </c>
      <c r="C41" s="24">
        <v>1000</v>
      </c>
      <c r="D41" s="24">
        <v>4121</v>
      </c>
      <c r="E41" s="24">
        <f t="shared" si="0"/>
        <v>-3121</v>
      </c>
      <c r="F41" s="24">
        <v>0</v>
      </c>
      <c r="G41" s="24">
        <f t="shared" ref="G41" si="15">E41-F41</f>
        <v>-3121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208</v>
      </c>
      <c r="B42" s="11" t="s">
        <v>34</v>
      </c>
      <c r="C42" s="24">
        <v>3000</v>
      </c>
      <c r="D42" s="24">
        <v>1588</v>
      </c>
      <c r="E42" s="24">
        <f t="shared" ref="E42:E72" si="16">C42-D42</f>
        <v>1412</v>
      </c>
      <c r="F42" s="24">
        <v>0</v>
      </c>
      <c r="G42" s="24">
        <f t="shared" si="1"/>
        <v>1412</v>
      </c>
      <c r="H42" s="24"/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8"/>
    </row>
    <row r="43" spans="1:15" x14ac:dyDescent="0.2">
      <c r="A43" s="52" t="s">
        <v>209</v>
      </c>
      <c r="B43" s="11" t="s">
        <v>35</v>
      </c>
      <c r="C43" s="24">
        <v>17000</v>
      </c>
      <c r="D43" s="24">
        <v>4834</v>
      </c>
      <c r="E43" s="24">
        <f t="shared" si="16"/>
        <v>12166</v>
      </c>
      <c r="F43" s="24">
        <v>0</v>
      </c>
      <c r="G43" s="24">
        <f t="shared" si="1"/>
        <v>12166</v>
      </c>
      <c r="H43" s="24"/>
      <c r="I43" s="24">
        <v>6674</v>
      </c>
      <c r="J43" s="24">
        <v>2757</v>
      </c>
      <c r="K43" s="24">
        <v>2390</v>
      </c>
      <c r="L43" s="24">
        <v>0</v>
      </c>
      <c r="M43" s="24">
        <v>1022</v>
      </c>
      <c r="N43" s="2"/>
    </row>
    <row r="44" spans="1:15" x14ac:dyDescent="0.2">
      <c r="A44" s="52" t="s">
        <v>210</v>
      </c>
      <c r="B44" s="11" t="s">
        <v>36</v>
      </c>
      <c r="C44" s="24">
        <v>2000</v>
      </c>
      <c r="D44" s="24">
        <v>250</v>
      </c>
      <c r="E44" s="24">
        <f t="shared" si="16"/>
        <v>1750</v>
      </c>
      <c r="F44" s="24">
        <v>0</v>
      </c>
      <c r="G44" s="24">
        <f t="shared" si="1"/>
        <v>1750</v>
      </c>
      <c r="H44" s="24"/>
      <c r="I44" s="24">
        <v>0</v>
      </c>
      <c r="J44" s="24">
        <v>0</v>
      </c>
      <c r="K44" s="24">
        <v>276</v>
      </c>
      <c r="L44" s="24">
        <v>0</v>
      </c>
      <c r="M44" s="24">
        <v>0</v>
      </c>
      <c r="N44" s="8"/>
    </row>
    <row r="45" spans="1:15" x14ac:dyDescent="0.2">
      <c r="A45" s="52" t="s">
        <v>211</v>
      </c>
      <c r="B45" s="11" t="s">
        <v>76</v>
      </c>
      <c r="C45" s="24">
        <v>4000</v>
      </c>
      <c r="D45" s="24">
        <v>416</v>
      </c>
      <c r="E45" s="24">
        <f t="shared" si="16"/>
        <v>3584</v>
      </c>
      <c r="F45" s="24">
        <v>0</v>
      </c>
      <c r="G45" s="24">
        <f t="shared" ref="G45:G46" si="17">E45-F45</f>
        <v>3584</v>
      </c>
      <c r="H45" s="24"/>
      <c r="I45" s="24">
        <v>4422</v>
      </c>
      <c r="J45" s="24">
        <v>0</v>
      </c>
      <c r="K45" s="24">
        <v>0</v>
      </c>
      <c r="L45" s="24">
        <v>0</v>
      </c>
      <c r="M45" s="24">
        <v>0</v>
      </c>
      <c r="N45" s="8"/>
    </row>
    <row r="46" spans="1:15" x14ac:dyDescent="0.2">
      <c r="A46" s="52" t="s">
        <v>276</v>
      </c>
      <c r="B46" s="11" t="s">
        <v>277</v>
      </c>
      <c r="C46" s="24">
        <v>0</v>
      </c>
      <c r="D46" s="24">
        <v>0</v>
      </c>
      <c r="E46" s="24">
        <f t="shared" ref="E46" si="18">C46-D46</f>
        <v>0</v>
      </c>
      <c r="F46" s="24">
        <v>0</v>
      </c>
      <c r="G46" s="24">
        <f t="shared" si="17"/>
        <v>0</v>
      </c>
      <c r="H46" s="24"/>
      <c r="I46" s="24">
        <v>58600</v>
      </c>
      <c r="J46" s="24">
        <v>0</v>
      </c>
      <c r="K46" s="24">
        <v>0</v>
      </c>
      <c r="L46" s="24">
        <v>0</v>
      </c>
      <c r="M46" s="24">
        <v>0</v>
      </c>
      <c r="N46" s="8"/>
    </row>
    <row r="47" spans="1:15" x14ac:dyDescent="0.2">
      <c r="A47" s="52" t="s">
        <v>212</v>
      </c>
      <c r="B47" s="11" t="s">
        <v>180</v>
      </c>
      <c r="C47" s="24">
        <v>0</v>
      </c>
      <c r="D47" s="24">
        <v>57</v>
      </c>
      <c r="E47" s="24">
        <f t="shared" si="16"/>
        <v>-57</v>
      </c>
      <c r="F47" s="24">
        <v>0</v>
      </c>
      <c r="G47" s="24">
        <f t="shared" ref="G47" si="19">E47-F47</f>
        <v>-57</v>
      </c>
      <c r="H47" s="24"/>
      <c r="I47" s="24">
        <v>0</v>
      </c>
      <c r="J47" s="24">
        <v>0</v>
      </c>
      <c r="K47" s="24">
        <v>7</v>
      </c>
      <c r="L47" s="24">
        <v>0</v>
      </c>
      <c r="M47" s="24">
        <v>0</v>
      </c>
      <c r="N47" s="8"/>
    </row>
    <row r="48" spans="1:15" x14ac:dyDescent="0.2">
      <c r="A48" s="52" t="s">
        <v>213</v>
      </c>
      <c r="B48" s="11" t="s">
        <v>37</v>
      </c>
      <c r="C48" s="24">
        <f>40000-5000</f>
        <v>35000</v>
      </c>
      <c r="D48" s="24">
        <v>66</v>
      </c>
      <c r="E48" s="24">
        <f t="shared" si="16"/>
        <v>34934</v>
      </c>
      <c r="F48" s="24">
        <v>0</v>
      </c>
      <c r="G48" s="24">
        <f t="shared" si="1"/>
        <v>34934</v>
      </c>
      <c r="H48" s="24"/>
      <c r="I48" s="24">
        <v>0</v>
      </c>
      <c r="J48" s="24">
        <v>4010</v>
      </c>
      <c r="K48" s="24">
        <v>0</v>
      </c>
      <c r="L48" s="24">
        <v>0</v>
      </c>
      <c r="M48" s="24">
        <v>0</v>
      </c>
      <c r="N48" s="3"/>
    </row>
    <row r="49" spans="1:18" x14ac:dyDescent="0.2">
      <c r="A49" s="51" t="s">
        <v>269</v>
      </c>
      <c r="B49" s="11" t="s">
        <v>268</v>
      </c>
      <c r="C49" s="24">
        <f>5000</f>
        <v>5000</v>
      </c>
      <c r="D49" s="24">
        <v>13484</v>
      </c>
      <c r="E49" s="24">
        <f t="shared" ref="E49" si="20">C49-D49</f>
        <v>-8484</v>
      </c>
      <c r="F49" s="24">
        <v>0</v>
      </c>
      <c r="G49" s="24">
        <f t="shared" ref="G49" si="21">E49-F49</f>
        <v>-8484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3"/>
    </row>
    <row r="50" spans="1:18" x14ac:dyDescent="0.2">
      <c r="A50" s="52" t="s">
        <v>214</v>
      </c>
      <c r="B50" s="11" t="s">
        <v>38</v>
      </c>
      <c r="C50" s="24">
        <v>0</v>
      </c>
      <c r="D50" s="24">
        <v>866</v>
      </c>
      <c r="E50" s="24">
        <f t="shared" si="16"/>
        <v>-866</v>
      </c>
      <c r="F50" s="24">
        <v>290</v>
      </c>
      <c r="G50" s="24">
        <f t="shared" si="1"/>
        <v>-1156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2" t="s">
        <v>215</v>
      </c>
      <c r="B51" s="11" t="s">
        <v>39</v>
      </c>
      <c r="C51" s="24">
        <v>115000</v>
      </c>
      <c r="D51" s="24">
        <v>83101</v>
      </c>
      <c r="E51" s="24">
        <f t="shared" si="16"/>
        <v>31899</v>
      </c>
      <c r="F51" s="24">
        <v>2494</v>
      </c>
      <c r="G51" s="24">
        <f t="shared" si="1"/>
        <v>29405</v>
      </c>
      <c r="H51" s="24"/>
      <c r="I51" s="24">
        <v>0</v>
      </c>
      <c r="J51" s="24">
        <v>734</v>
      </c>
      <c r="K51" s="24">
        <v>1758</v>
      </c>
      <c r="L51" s="24">
        <v>0</v>
      </c>
      <c r="M51" s="24">
        <v>0</v>
      </c>
      <c r="N51" s="8"/>
    </row>
    <row r="52" spans="1:18" x14ac:dyDescent="0.2">
      <c r="A52" s="52" t="s">
        <v>216</v>
      </c>
      <c r="B52" s="11" t="s">
        <v>40</v>
      </c>
      <c r="C52" s="24">
        <v>1800</v>
      </c>
      <c r="D52" s="24">
        <v>4292</v>
      </c>
      <c r="E52" s="24">
        <f t="shared" si="16"/>
        <v>-2492</v>
      </c>
      <c r="F52" s="24">
        <v>151</v>
      </c>
      <c r="G52" s="24">
        <f t="shared" si="1"/>
        <v>-2643</v>
      </c>
      <c r="H52" s="24"/>
      <c r="I52" s="24">
        <v>0</v>
      </c>
      <c r="J52" s="24">
        <v>15</v>
      </c>
      <c r="K52" s="24">
        <v>0</v>
      </c>
      <c r="L52" s="24">
        <v>0</v>
      </c>
      <c r="M52" s="24">
        <v>0</v>
      </c>
      <c r="N52" s="8"/>
    </row>
    <row r="53" spans="1:18" x14ac:dyDescent="0.2">
      <c r="A53" s="52" t="s">
        <v>217</v>
      </c>
      <c r="B53" s="11" t="s">
        <v>68</v>
      </c>
      <c r="C53" s="24">
        <v>2500</v>
      </c>
      <c r="D53" s="24">
        <v>0</v>
      </c>
      <c r="E53" s="24">
        <f t="shared" si="16"/>
        <v>2500</v>
      </c>
      <c r="F53" s="24">
        <v>0</v>
      </c>
      <c r="G53" s="24">
        <f t="shared" ref="G53" si="22">E53-F53</f>
        <v>2500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8"/>
    </row>
    <row r="54" spans="1:18" x14ac:dyDescent="0.2">
      <c r="A54" s="52" t="s">
        <v>218</v>
      </c>
      <c r="B54" s="11" t="s">
        <v>41</v>
      </c>
      <c r="C54" s="24">
        <v>0</v>
      </c>
      <c r="D54" s="24">
        <v>2936</v>
      </c>
      <c r="E54" s="24">
        <f t="shared" si="16"/>
        <v>-2936</v>
      </c>
      <c r="F54" s="24">
        <v>0</v>
      </c>
      <c r="G54" s="24">
        <f t="shared" si="1"/>
        <v>-2936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"/>
    </row>
    <row r="55" spans="1:18" x14ac:dyDescent="0.2">
      <c r="A55" s="52" t="s">
        <v>219</v>
      </c>
      <c r="B55" s="11" t="s">
        <v>78</v>
      </c>
      <c r="C55" s="24">
        <v>0</v>
      </c>
      <c r="D55" s="24">
        <v>0</v>
      </c>
      <c r="E55" s="24">
        <f t="shared" si="16"/>
        <v>0</v>
      </c>
      <c r="F55" s="24">
        <v>0</v>
      </c>
      <c r="G55" s="24">
        <f t="shared" ref="G55" si="23">E55-F55</f>
        <v>0</v>
      </c>
      <c r="H55" s="24"/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"/>
    </row>
    <row r="56" spans="1:18" x14ac:dyDescent="0.2">
      <c r="A56" s="52" t="s">
        <v>220</v>
      </c>
      <c r="B56" s="11" t="s">
        <v>42</v>
      </c>
      <c r="C56" s="24">
        <v>32000</v>
      </c>
      <c r="D56" s="24">
        <v>4361</v>
      </c>
      <c r="E56" s="24">
        <f t="shared" si="16"/>
        <v>27639</v>
      </c>
      <c r="F56" s="24">
        <f>2710</f>
        <v>2710</v>
      </c>
      <c r="G56" s="24">
        <f t="shared" si="1"/>
        <v>24929</v>
      </c>
      <c r="H56" s="24"/>
      <c r="I56" s="24">
        <v>5795</v>
      </c>
      <c r="J56" s="24">
        <v>102</v>
      </c>
      <c r="K56" s="24">
        <v>0</v>
      </c>
      <c r="L56" s="24">
        <v>0</v>
      </c>
      <c r="M56" s="24">
        <v>0</v>
      </c>
      <c r="N56" s="2"/>
    </row>
    <row r="57" spans="1:18" x14ac:dyDescent="0.2">
      <c r="A57" s="52" t="s">
        <v>221</v>
      </c>
      <c r="B57" s="11" t="s">
        <v>43</v>
      </c>
      <c r="C57" s="24">
        <f>133000+36000+19000-68326-20000</f>
        <v>99674</v>
      </c>
      <c r="D57" s="24">
        <v>1236</v>
      </c>
      <c r="E57" s="24">
        <f t="shared" si="16"/>
        <v>98438</v>
      </c>
      <c r="F57" s="24">
        <f>650</f>
        <v>650</v>
      </c>
      <c r="G57" s="24">
        <f t="shared" si="1"/>
        <v>97788</v>
      </c>
      <c r="H57" s="24"/>
      <c r="I57" s="24">
        <v>0</v>
      </c>
      <c r="J57" s="24">
        <v>0</v>
      </c>
      <c r="K57" s="24">
        <v>-19</v>
      </c>
      <c r="L57" s="24">
        <v>0</v>
      </c>
      <c r="M57" s="24">
        <v>0</v>
      </c>
      <c r="N57" s="2"/>
      <c r="R57" s="2"/>
    </row>
    <row r="58" spans="1:18" x14ac:dyDescent="0.2">
      <c r="A58" s="52" t="s">
        <v>222</v>
      </c>
      <c r="B58" s="11" t="s">
        <v>44</v>
      </c>
      <c r="C58" s="24">
        <v>20000</v>
      </c>
      <c r="D58" s="24">
        <v>0</v>
      </c>
      <c r="E58" s="24">
        <f t="shared" si="16"/>
        <v>20000</v>
      </c>
      <c r="F58" s="24">
        <v>0</v>
      </c>
      <c r="G58" s="24">
        <f t="shared" si="1"/>
        <v>20000</v>
      </c>
      <c r="H58" s="24"/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2">
      <c r="A59" s="52" t="s">
        <v>223</v>
      </c>
      <c r="B59" s="11" t="s">
        <v>45</v>
      </c>
      <c r="C59" s="24">
        <v>0</v>
      </c>
      <c r="D59" s="24">
        <v>0</v>
      </c>
      <c r="E59" s="24">
        <f t="shared" si="16"/>
        <v>0</v>
      </c>
      <c r="F59" s="24">
        <v>0</v>
      </c>
      <c r="G59" s="24">
        <f t="shared" si="1"/>
        <v>0</v>
      </c>
      <c r="H59" s="24"/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8"/>
    </row>
    <row r="60" spans="1:18" x14ac:dyDescent="0.2">
      <c r="A60" s="52" t="s">
        <v>224</v>
      </c>
      <c r="B60" s="11" t="s">
        <v>46</v>
      </c>
      <c r="C60" s="24">
        <v>0</v>
      </c>
      <c r="D60" s="24">
        <v>0</v>
      </c>
      <c r="E60" s="24">
        <f t="shared" si="16"/>
        <v>0</v>
      </c>
      <c r="F60" s="24">
        <v>0</v>
      </c>
      <c r="G60" s="24">
        <f t="shared" si="1"/>
        <v>0</v>
      </c>
      <c r="H60" s="24"/>
      <c r="I60" s="24">
        <v>143024</v>
      </c>
      <c r="J60" s="24">
        <v>0</v>
      </c>
      <c r="K60" s="24">
        <v>0</v>
      </c>
      <c r="L60" s="24">
        <v>0</v>
      </c>
      <c r="M60" s="24">
        <v>0</v>
      </c>
      <c r="N60" s="2"/>
    </row>
    <row r="61" spans="1:18" x14ac:dyDescent="0.2">
      <c r="A61" s="52" t="s">
        <v>225</v>
      </c>
      <c r="B61" s="11" t="s">
        <v>47</v>
      </c>
      <c r="C61" s="24">
        <v>120000</v>
      </c>
      <c r="D61" s="24">
        <v>59414</v>
      </c>
      <c r="E61" s="24">
        <f t="shared" si="16"/>
        <v>60586</v>
      </c>
      <c r="F61" s="24">
        <v>0</v>
      </c>
      <c r="G61" s="24">
        <f t="shared" si="1"/>
        <v>60586</v>
      </c>
      <c r="H61" s="24"/>
      <c r="I61" s="24">
        <v>500</v>
      </c>
      <c r="J61" s="24">
        <v>0</v>
      </c>
      <c r="K61" s="24">
        <v>0</v>
      </c>
      <c r="L61" s="24">
        <v>0</v>
      </c>
      <c r="M61" s="24">
        <v>364</v>
      </c>
      <c r="N61" s="2"/>
      <c r="O61" s="14"/>
    </row>
    <row r="62" spans="1:18" x14ac:dyDescent="0.2">
      <c r="A62" s="52" t="s">
        <v>226</v>
      </c>
      <c r="B62" s="11" t="s">
        <v>48</v>
      </c>
      <c r="C62" s="24">
        <v>130000</v>
      </c>
      <c r="D62" s="24">
        <v>143308</v>
      </c>
      <c r="E62" s="24">
        <f t="shared" si="16"/>
        <v>-13308</v>
      </c>
      <c r="F62" s="24">
        <v>0</v>
      </c>
      <c r="G62" s="24">
        <f t="shared" si="1"/>
        <v>-13308</v>
      </c>
      <c r="H62" s="24"/>
      <c r="I62" s="24">
        <v>20</v>
      </c>
      <c r="J62" s="24">
        <v>0</v>
      </c>
      <c r="K62" s="24">
        <v>-219</v>
      </c>
      <c r="L62" s="24">
        <v>0</v>
      </c>
      <c r="M62" s="24">
        <v>0</v>
      </c>
      <c r="N62" s="2"/>
      <c r="O62" s="14"/>
    </row>
    <row r="63" spans="1:18" x14ac:dyDescent="0.2">
      <c r="A63" s="52" t="s">
        <v>227</v>
      </c>
      <c r="B63" s="11" t="s">
        <v>49</v>
      </c>
      <c r="C63" s="24">
        <v>6000</v>
      </c>
      <c r="D63" s="24">
        <v>6303</v>
      </c>
      <c r="E63" s="24">
        <f t="shared" si="16"/>
        <v>-303</v>
      </c>
      <c r="F63" s="24">
        <v>0</v>
      </c>
      <c r="G63" s="24">
        <f t="shared" si="1"/>
        <v>-303</v>
      </c>
      <c r="H63" s="24"/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8"/>
    </row>
    <row r="64" spans="1:18" x14ac:dyDescent="0.2">
      <c r="A64" s="52" t="s">
        <v>228</v>
      </c>
      <c r="B64" s="11" t="s">
        <v>65</v>
      </c>
      <c r="C64" s="24">
        <v>0</v>
      </c>
      <c r="D64" s="24">
        <v>0</v>
      </c>
      <c r="E64" s="24">
        <f t="shared" si="16"/>
        <v>0</v>
      </c>
      <c r="F64" s="24">
        <v>0</v>
      </c>
      <c r="G64" s="24">
        <f t="shared" si="1"/>
        <v>0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"/>
    </row>
    <row r="65" spans="1:19" x14ac:dyDescent="0.2">
      <c r="A65" s="52" t="s">
        <v>229</v>
      </c>
      <c r="B65" s="11" t="s">
        <v>50</v>
      </c>
      <c r="C65" s="24">
        <v>0</v>
      </c>
      <c r="D65" s="24">
        <v>0</v>
      </c>
      <c r="E65" s="24">
        <f t="shared" si="16"/>
        <v>0</v>
      </c>
      <c r="F65" s="24">
        <v>0</v>
      </c>
      <c r="G65" s="24">
        <f t="shared" si="1"/>
        <v>0</v>
      </c>
      <c r="H65" s="24"/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8"/>
    </row>
    <row r="66" spans="1:19" x14ac:dyDescent="0.2">
      <c r="A66" s="52" t="s">
        <v>230</v>
      </c>
      <c r="B66" s="11" t="s">
        <v>51</v>
      </c>
      <c r="C66" s="24">
        <f>30000-10000</f>
        <v>20000</v>
      </c>
      <c r="D66" s="24">
        <v>21722</v>
      </c>
      <c r="E66" s="24">
        <f t="shared" si="16"/>
        <v>-1722</v>
      </c>
      <c r="F66" s="24">
        <v>0</v>
      </c>
      <c r="G66" s="24">
        <f t="shared" si="1"/>
        <v>-1722</v>
      </c>
      <c r="H66" s="24"/>
      <c r="I66" s="24">
        <v>0</v>
      </c>
      <c r="J66" s="24">
        <v>378</v>
      </c>
      <c r="K66" s="24">
        <v>0</v>
      </c>
      <c r="L66" s="24">
        <v>0</v>
      </c>
      <c r="M66" s="24">
        <v>0</v>
      </c>
      <c r="N66" s="8"/>
    </row>
    <row r="67" spans="1:19" x14ac:dyDescent="0.2">
      <c r="A67" s="52" t="s">
        <v>231</v>
      </c>
      <c r="B67" s="11" t="s">
        <v>52</v>
      </c>
      <c r="C67" s="24">
        <v>800</v>
      </c>
      <c r="D67" s="24">
        <v>2442</v>
      </c>
      <c r="E67" s="24">
        <f t="shared" si="16"/>
        <v>-1642</v>
      </c>
      <c r="F67" s="24">
        <v>0</v>
      </c>
      <c r="G67" s="24">
        <f t="shared" si="1"/>
        <v>-1642</v>
      </c>
      <c r="H67" s="24"/>
      <c r="I67" s="24">
        <v>10438</v>
      </c>
      <c r="J67" s="24">
        <v>0</v>
      </c>
      <c r="K67" s="24">
        <v>0</v>
      </c>
      <c r="L67" s="24">
        <v>0</v>
      </c>
      <c r="M67" s="24">
        <v>0</v>
      </c>
      <c r="N67" s="2"/>
    </row>
    <row r="68" spans="1:19" x14ac:dyDescent="0.2">
      <c r="A68" s="52" t="s">
        <v>232</v>
      </c>
      <c r="B68" s="11" t="s">
        <v>53</v>
      </c>
      <c r="C68" s="24">
        <f>100+10000</f>
        <v>10100</v>
      </c>
      <c r="D68" s="24">
        <v>272</v>
      </c>
      <c r="E68" s="24">
        <f t="shared" si="16"/>
        <v>9828</v>
      </c>
      <c r="F68" s="24">
        <v>6768</v>
      </c>
      <c r="G68" s="24">
        <f t="shared" si="1"/>
        <v>3060</v>
      </c>
      <c r="H68" s="24"/>
      <c r="I68" s="24">
        <v>0</v>
      </c>
      <c r="J68" s="24">
        <v>1546</v>
      </c>
      <c r="K68" s="24">
        <v>0</v>
      </c>
      <c r="L68" s="24">
        <v>0</v>
      </c>
      <c r="M68" s="24">
        <v>3012</v>
      </c>
      <c r="N68" s="2"/>
    </row>
    <row r="69" spans="1:19" x14ac:dyDescent="0.2">
      <c r="A69" s="52" t="s">
        <v>233</v>
      </c>
      <c r="B69" s="11" t="s">
        <v>54</v>
      </c>
      <c r="C69" s="24">
        <v>15000</v>
      </c>
      <c r="D69" s="24">
        <v>5838</v>
      </c>
      <c r="E69" s="24">
        <f t="shared" si="16"/>
        <v>9162</v>
      </c>
      <c r="F69" s="24">
        <v>0</v>
      </c>
      <c r="G69" s="24">
        <f t="shared" si="1"/>
        <v>9162</v>
      </c>
      <c r="H69" s="24"/>
      <c r="I69" s="24">
        <v>2279</v>
      </c>
      <c r="J69" s="24">
        <v>0</v>
      </c>
      <c r="K69" s="24">
        <v>0</v>
      </c>
      <c r="L69" s="24">
        <v>0</v>
      </c>
      <c r="M69" s="24">
        <v>0</v>
      </c>
      <c r="N69" s="2"/>
    </row>
    <row r="70" spans="1:19" x14ac:dyDescent="0.2">
      <c r="A70" s="52" t="s">
        <v>234</v>
      </c>
      <c r="B70" s="11" t="s">
        <v>66</v>
      </c>
      <c r="C70" s="24">
        <v>10000</v>
      </c>
      <c r="D70" s="24">
        <v>465</v>
      </c>
      <c r="E70" s="24">
        <f t="shared" si="16"/>
        <v>9535</v>
      </c>
      <c r="F70" s="24">
        <v>0</v>
      </c>
      <c r="G70" s="24">
        <f t="shared" ref="G70" si="24">E70-F70</f>
        <v>9535</v>
      </c>
      <c r="H70" s="24"/>
      <c r="I70" s="24">
        <v>2819</v>
      </c>
      <c r="J70" s="24">
        <v>0</v>
      </c>
      <c r="K70" s="24">
        <v>0</v>
      </c>
      <c r="L70" s="24">
        <v>0</v>
      </c>
      <c r="M70" s="24">
        <v>0</v>
      </c>
      <c r="N70" s="8"/>
      <c r="O70" s="3"/>
      <c r="P70" s="8"/>
    </row>
    <row r="71" spans="1:19" x14ac:dyDescent="0.2">
      <c r="A71" s="52" t="s">
        <v>235</v>
      </c>
      <c r="B71" s="11" t="s">
        <v>55</v>
      </c>
      <c r="C71" s="24">
        <v>17000</v>
      </c>
      <c r="D71" s="24">
        <v>8890</v>
      </c>
      <c r="E71" s="24">
        <f t="shared" si="16"/>
        <v>8110</v>
      </c>
      <c r="F71" s="24">
        <v>0</v>
      </c>
      <c r="G71" s="24">
        <f t="shared" si="1"/>
        <v>8110</v>
      </c>
      <c r="H71" s="24"/>
      <c r="I71" s="24">
        <v>615</v>
      </c>
      <c r="J71" s="24">
        <v>0</v>
      </c>
      <c r="K71" s="24">
        <v>0</v>
      </c>
      <c r="L71" s="24">
        <v>0</v>
      </c>
      <c r="M71" s="24">
        <v>0</v>
      </c>
      <c r="N71" s="8"/>
      <c r="O71" s="3"/>
    </row>
    <row r="72" spans="1:19" x14ac:dyDescent="0.2">
      <c r="A72" s="52" t="s">
        <v>236</v>
      </c>
      <c r="B72" s="11" t="s">
        <v>70</v>
      </c>
      <c r="C72" s="24">
        <v>0</v>
      </c>
      <c r="D72" s="24">
        <v>918</v>
      </c>
      <c r="E72" s="24">
        <f t="shared" si="16"/>
        <v>-918</v>
      </c>
      <c r="F72" s="24">
        <v>0</v>
      </c>
      <c r="G72" s="24">
        <f t="shared" ref="G72" si="25">E72-F72</f>
        <v>-918</v>
      </c>
      <c r="H72" s="24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8"/>
      <c r="O72" s="3"/>
    </row>
    <row r="73" spans="1:19" x14ac:dyDescent="0.2">
      <c r="A73" s="52" t="s">
        <v>237</v>
      </c>
      <c r="B73" s="11" t="s">
        <v>56</v>
      </c>
      <c r="C73" s="24">
        <v>6500</v>
      </c>
      <c r="D73" s="24">
        <v>19520</v>
      </c>
      <c r="E73" s="24">
        <f t="shared" ref="E73:E86" si="26">C73-D73</f>
        <v>-13020</v>
      </c>
      <c r="F73" s="24">
        <v>1139</v>
      </c>
      <c r="G73" s="24">
        <f t="shared" si="1"/>
        <v>-14159</v>
      </c>
      <c r="H73" s="24"/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8"/>
      <c r="P73" s="3"/>
    </row>
    <row r="74" spans="1:19" x14ac:dyDescent="0.2">
      <c r="A74" s="52" t="s">
        <v>238</v>
      </c>
      <c r="B74" s="11" t="s">
        <v>57</v>
      </c>
      <c r="C74" s="24">
        <v>0</v>
      </c>
      <c r="D74" s="24">
        <v>1762</v>
      </c>
      <c r="E74" s="24">
        <f t="shared" si="26"/>
        <v>-1762</v>
      </c>
      <c r="F74" s="24">
        <v>0</v>
      </c>
      <c r="G74" s="24">
        <f t="shared" ref="G74:G75" si="27">E74-F74</f>
        <v>-1762</v>
      </c>
      <c r="H74" s="24"/>
      <c r="I74" s="24">
        <v>59</v>
      </c>
      <c r="J74" s="24">
        <v>0</v>
      </c>
      <c r="K74" s="24">
        <v>0</v>
      </c>
      <c r="L74" s="24">
        <v>0</v>
      </c>
      <c r="M74" s="24">
        <v>0</v>
      </c>
      <c r="N74" s="8"/>
      <c r="O74" s="15"/>
      <c r="P74" s="3"/>
    </row>
    <row r="75" spans="1:19" x14ac:dyDescent="0.2">
      <c r="A75" s="51" t="s">
        <v>251</v>
      </c>
      <c r="B75" s="11" t="s">
        <v>250</v>
      </c>
      <c r="C75" s="24">
        <v>0</v>
      </c>
      <c r="D75" s="24">
        <v>0</v>
      </c>
      <c r="E75" s="24">
        <f t="shared" si="26"/>
        <v>0</v>
      </c>
      <c r="F75" s="24">
        <v>0</v>
      </c>
      <c r="G75" s="24">
        <f t="shared" si="27"/>
        <v>0</v>
      </c>
      <c r="H75" s="24"/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8"/>
      <c r="O75" s="15"/>
      <c r="P75" s="3"/>
    </row>
    <row r="76" spans="1:19" x14ac:dyDescent="0.2">
      <c r="A76" s="52" t="s">
        <v>239</v>
      </c>
      <c r="B76" s="11" t="s">
        <v>58</v>
      </c>
      <c r="C76" s="24">
        <v>0</v>
      </c>
      <c r="D76" s="24">
        <v>0</v>
      </c>
      <c r="E76" s="24">
        <f t="shared" si="26"/>
        <v>0</v>
      </c>
      <c r="F76" s="24">
        <v>0</v>
      </c>
      <c r="G76" s="24">
        <f t="shared" si="1"/>
        <v>0</v>
      </c>
      <c r="H76" s="24"/>
      <c r="I76" s="24">
        <v>2568</v>
      </c>
      <c r="J76" s="24">
        <v>0</v>
      </c>
      <c r="K76" s="24">
        <v>0</v>
      </c>
      <c r="L76" s="24">
        <v>0</v>
      </c>
      <c r="M76" s="24">
        <v>0</v>
      </c>
      <c r="N76" s="2"/>
      <c r="O76" s="3"/>
      <c r="P76" s="3"/>
      <c r="Q76" s="8"/>
      <c r="S76" s="41"/>
    </row>
    <row r="77" spans="1:19" x14ac:dyDescent="0.2">
      <c r="A77" s="52" t="s">
        <v>240</v>
      </c>
      <c r="B77" s="11" t="s">
        <v>73</v>
      </c>
      <c r="C77" s="24">
        <v>0</v>
      </c>
      <c r="D77" s="24">
        <v>0</v>
      </c>
      <c r="E77" s="24">
        <f t="shared" si="26"/>
        <v>0</v>
      </c>
      <c r="F77" s="24">
        <v>0</v>
      </c>
      <c r="G77" s="24">
        <f t="shared" ref="G77" si="28">E77-F77</f>
        <v>0</v>
      </c>
      <c r="H77" s="24"/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"/>
      <c r="O77" s="3"/>
      <c r="P77" s="3"/>
      <c r="Q77" s="8"/>
      <c r="S77" s="41"/>
    </row>
    <row r="78" spans="1:19" x14ac:dyDescent="0.2">
      <c r="A78" s="52" t="s">
        <v>241</v>
      </c>
      <c r="B78" s="11" t="s">
        <v>59</v>
      </c>
      <c r="C78" s="24">
        <v>0</v>
      </c>
      <c r="D78" s="24">
        <v>0</v>
      </c>
      <c r="E78" s="24">
        <f t="shared" si="26"/>
        <v>0</v>
      </c>
      <c r="F78" s="24">
        <v>0</v>
      </c>
      <c r="G78" s="24">
        <f t="shared" ref="G78:G86" si="29">E78-F78</f>
        <v>0</v>
      </c>
      <c r="H78" s="24"/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"/>
    </row>
    <row r="79" spans="1:19" x14ac:dyDescent="0.2">
      <c r="A79" s="52" t="s">
        <v>254</v>
      </c>
      <c r="B79" s="11" t="s">
        <v>255</v>
      </c>
      <c r="C79" s="24">
        <v>0</v>
      </c>
      <c r="D79" s="24">
        <v>0</v>
      </c>
      <c r="E79" s="24">
        <f t="shared" si="26"/>
        <v>0</v>
      </c>
      <c r="F79" s="24">
        <v>0</v>
      </c>
      <c r="G79" s="24">
        <f t="shared" ref="G79" si="30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"/>
    </row>
    <row r="80" spans="1:19" ht="15" customHeight="1" x14ac:dyDescent="0.2">
      <c r="A80" s="52" t="s">
        <v>242</v>
      </c>
      <c r="B80" s="11" t="s">
        <v>256</v>
      </c>
      <c r="C80" s="24">
        <f>773296-615701-32038-15370+7642-3360</f>
        <v>114469</v>
      </c>
      <c r="D80" s="24">
        <v>1838</v>
      </c>
      <c r="E80" s="24">
        <f t="shared" si="26"/>
        <v>112631</v>
      </c>
      <c r="F80" s="24">
        <v>0</v>
      </c>
      <c r="G80" s="24">
        <f t="shared" si="29"/>
        <v>112631</v>
      </c>
      <c r="H80" s="24"/>
      <c r="I80" s="24">
        <v>408</v>
      </c>
      <c r="J80" s="24">
        <v>0</v>
      </c>
      <c r="K80" s="24">
        <v>-473</v>
      </c>
      <c r="L80" s="24">
        <v>0</v>
      </c>
      <c r="M80" s="24">
        <v>71709</v>
      </c>
      <c r="N80" s="2"/>
    </row>
    <row r="81" spans="1:17" ht="15" customHeight="1" x14ac:dyDescent="0.2">
      <c r="A81" s="52" t="s">
        <v>243</v>
      </c>
      <c r="B81" s="10" t="s">
        <v>257</v>
      </c>
      <c r="C81" s="24">
        <v>0</v>
      </c>
      <c r="D81" s="24">
        <v>946</v>
      </c>
      <c r="E81" s="24">
        <f t="shared" si="26"/>
        <v>-946</v>
      </c>
      <c r="F81" s="24">
        <v>0</v>
      </c>
      <c r="G81" s="24">
        <f t="shared" ref="G81" si="31">E81-F81</f>
        <v>-946</v>
      </c>
      <c r="H81" s="24"/>
      <c r="I81" s="24">
        <v>0</v>
      </c>
      <c r="J81" s="24">
        <v>2554</v>
      </c>
      <c r="K81" s="24">
        <v>0</v>
      </c>
      <c r="L81" s="24">
        <v>0</v>
      </c>
      <c r="M81" s="24">
        <v>0</v>
      </c>
      <c r="N81" s="2"/>
    </row>
    <row r="82" spans="1:17" x14ac:dyDescent="0.2">
      <c r="A82" s="52" t="s">
        <v>244</v>
      </c>
      <c r="B82" s="10" t="s">
        <v>259</v>
      </c>
      <c r="C82" s="24">
        <v>0</v>
      </c>
      <c r="D82" s="24">
        <v>0</v>
      </c>
      <c r="E82" s="24">
        <f t="shared" si="26"/>
        <v>0</v>
      </c>
      <c r="F82" s="24">
        <v>0</v>
      </c>
      <c r="G82" s="24">
        <f t="shared" si="29"/>
        <v>0</v>
      </c>
      <c r="H82" s="24"/>
      <c r="I82" s="24">
        <v>0</v>
      </c>
      <c r="J82" s="24">
        <v>0</v>
      </c>
      <c r="K82" s="24">
        <v>18668</v>
      </c>
      <c r="L82" s="24">
        <v>2470</v>
      </c>
      <c r="M82" s="24">
        <v>0</v>
      </c>
      <c r="N82" s="8"/>
    </row>
    <row r="83" spans="1:17" x14ac:dyDescent="0.2">
      <c r="A83" s="52" t="s">
        <v>245</v>
      </c>
      <c r="B83" s="10" t="s">
        <v>260</v>
      </c>
      <c r="C83" s="24">
        <v>0</v>
      </c>
      <c r="D83" s="24">
        <v>0</v>
      </c>
      <c r="E83" s="24">
        <f t="shared" si="26"/>
        <v>0</v>
      </c>
      <c r="F83" s="24">
        <v>0</v>
      </c>
      <c r="G83" s="24">
        <f t="shared" si="29"/>
        <v>0</v>
      </c>
      <c r="H83" s="24"/>
      <c r="I83" s="24">
        <v>0</v>
      </c>
      <c r="J83" s="24">
        <v>0</v>
      </c>
      <c r="K83" s="24">
        <v>10494</v>
      </c>
      <c r="L83" s="24">
        <v>1330</v>
      </c>
      <c r="M83" s="24">
        <v>0</v>
      </c>
      <c r="N83" s="8"/>
    </row>
    <row r="84" spans="1:17" x14ac:dyDescent="0.2">
      <c r="A84" s="52" t="s">
        <v>246</v>
      </c>
      <c r="B84" s="10" t="s">
        <v>258</v>
      </c>
      <c r="C84" s="24">
        <v>0</v>
      </c>
      <c r="D84" s="24">
        <v>0</v>
      </c>
      <c r="E84" s="24">
        <f t="shared" si="26"/>
        <v>0</v>
      </c>
      <c r="F84" s="24">
        <v>0</v>
      </c>
      <c r="G84" s="24">
        <f t="shared" ref="G84" si="32">E84-F84</f>
        <v>0</v>
      </c>
      <c r="H84" s="24"/>
      <c r="I84" s="24">
        <v>1000</v>
      </c>
      <c r="J84" s="24">
        <v>0</v>
      </c>
      <c r="K84" s="24">
        <v>0</v>
      </c>
      <c r="L84" s="24">
        <v>0</v>
      </c>
      <c r="M84" s="24">
        <v>0</v>
      </c>
      <c r="N84" s="8"/>
    </row>
    <row r="85" spans="1:17" x14ac:dyDescent="0.2">
      <c r="A85" s="52" t="s">
        <v>247</v>
      </c>
      <c r="B85" s="10" t="s">
        <v>67</v>
      </c>
      <c r="C85" s="24">
        <v>0</v>
      </c>
      <c r="D85" s="24">
        <v>0</v>
      </c>
      <c r="E85" s="24">
        <f t="shared" si="26"/>
        <v>0</v>
      </c>
      <c r="F85" s="24">
        <v>0</v>
      </c>
      <c r="G85" s="24">
        <f t="shared" ref="G85" si="33">E85-F85</f>
        <v>0</v>
      </c>
      <c r="H85" s="24"/>
      <c r="I85" s="24">
        <v>22930</v>
      </c>
      <c r="J85" s="24">
        <v>0</v>
      </c>
      <c r="K85" s="24">
        <v>1446</v>
      </c>
      <c r="L85" s="24">
        <v>0</v>
      </c>
      <c r="M85" s="24">
        <v>60</v>
      </c>
      <c r="N85" s="8"/>
    </row>
    <row r="86" spans="1:17" s="43" customFormat="1" x14ac:dyDescent="0.2">
      <c r="A86" s="34"/>
      <c r="B86" s="11" t="s">
        <v>60</v>
      </c>
      <c r="C86" s="25">
        <f>SUM(C8:C85)</f>
        <v>1589017</v>
      </c>
      <c r="D86" s="25">
        <f>SUM(D8:D85)</f>
        <v>1027871</v>
      </c>
      <c r="E86" s="25">
        <f t="shared" si="26"/>
        <v>561146</v>
      </c>
      <c r="F86" s="25">
        <f>SUM(F8:F85)</f>
        <v>40900</v>
      </c>
      <c r="G86" s="25">
        <f t="shared" si="29"/>
        <v>520246</v>
      </c>
      <c r="H86" s="25"/>
      <c r="I86" s="25">
        <f>SUM(I8:I85)</f>
        <v>418853</v>
      </c>
      <c r="J86" s="25">
        <f>SUM(J8:J85)</f>
        <v>46966</v>
      </c>
      <c r="K86" s="25">
        <f>SUM(K8:K85)</f>
        <v>32840</v>
      </c>
      <c r="L86" s="25">
        <f>SUM(L8:L85)</f>
        <v>3800</v>
      </c>
      <c r="M86" s="25">
        <f>SUM(M8:M85)</f>
        <v>140943</v>
      </c>
      <c r="N86" s="42"/>
    </row>
    <row r="87" spans="1:17" x14ac:dyDescent="0.2">
      <c r="B87" s="4" t="s">
        <v>61</v>
      </c>
      <c r="H87" s="26"/>
      <c r="I87" s="27"/>
      <c r="J87" s="27"/>
      <c r="K87" s="27"/>
      <c r="L87" s="27"/>
      <c r="M87" s="27"/>
      <c r="O87" s="8"/>
    </row>
    <row r="88" spans="1:17" x14ac:dyDescent="0.2">
      <c r="A88" s="8"/>
      <c r="B88" s="5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7" ht="20.65" customHeight="1" x14ac:dyDescent="0.2">
      <c r="A89" s="54" t="s">
        <v>267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7" x14ac:dyDescent="0.2">
      <c r="A90" s="54" t="s">
        <v>0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7" ht="13.5" customHeight="1" x14ac:dyDescent="0.2">
      <c r="A91" s="54" t="s">
        <v>274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16"/>
    </row>
    <row r="92" spans="1:17" x14ac:dyDescent="0.2">
      <c r="A92" s="54" t="s">
        <v>1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7" ht="13.5" thickBot="1" x14ac:dyDescent="0.25">
      <c r="A93" s="29"/>
      <c r="B93" s="30"/>
      <c r="C93" s="17"/>
      <c r="D93" s="17"/>
      <c r="E93" s="36"/>
      <c r="F93" s="18"/>
      <c r="G93" s="18"/>
      <c r="H93" s="18"/>
      <c r="I93" s="17"/>
      <c r="J93" s="17"/>
      <c r="K93" s="17"/>
      <c r="L93" s="17"/>
      <c r="M93" s="17"/>
    </row>
    <row r="94" spans="1:17" ht="13.5" thickBot="1" x14ac:dyDescent="0.25">
      <c r="A94" s="31"/>
      <c r="B94" s="32"/>
      <c r="C94" s="37" t="s">
        <v>2</v>
      </c>
      <c r="D94" s="19"/>
      <c r="E94" s="19"/>
      <c r="F94" s="19"/>
      <c r="G94" s="38"/>
      <c r="H94" s="39"/>
      <c r="I94" s="55" t="s">
        <v>3</v>
      </c>
      <c r="J94" s="56"/>
      <c r="K94" s="56"/>
      <c r="L94" s="56"/>
      <c r="M94" s="57"/>
      <c r="N94" s="8"/>
    </row>
    <row r="95" spans="1:17" ht="26.25" thickBot="1" x14ac:dyDescent="0.25">
      <c r="A95" s="33" t="s">
        <v>4</v>
      </c>
      <c r="B95" s="33" t="s">
        <v>5</v>
      </c>
      <c r="C95" s="20" t="s">
        <v>6</v>
      </c>
      <c r="D95" s="21" t="s">
        <v>7</v>
      </c>
      <c r="E95" s="21" t="s">
        <v>8</v>
      </c>
      <c r="F95" s="21" t="s">
        <v>9</v>
      </c>
      <c r="G95" s="22" t="s">
        <v>10</v>
      </c>
      <c r="H95" s="40"/>
      <c r="I95" s="20" t="s">
        <v>11</v>
      </c>
      <c r="J95" s="35" t="s">
        <v>75</v>
      </c>
      <c r="K95" s="21" t="s">
        <v>12</v>
      </c>
      <c r="L95" s="23" t="s">
        <v>13</v>
      </c>
      <c r="M95" s="23" t="s">
        <v>14</v>
      </c>
      <c r="N95" s="1"/>
      <c r="P95" s="7"/>
      <c r="Q95" s="8"/>
    </row>
    <row r="96" spans="1:17" x14ac:dyDescent="0.2">
      <c r="A96" s="51" t="s">
        <v>263</v>
      </c>
      <c r="B96" s="11" t="s">
        <v>264</v>
      </c>
      <c r="C96" s="24">
        <v>4000</v>
      </c>
      <c r="D96" s="24">
        <v>0</v>
      </c>
      <c r="E96" s="24">
        <v>4000</v>
      </c>
      <c r="F96" s="24">
        <v>0</v>
      </c>
      <c r="G96" s="24">
        <v>4000</v>
      </c>
      <c r="H96" s="24"/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"/>
      <c r="P96" s="9"/>
      <c r="Q96" s="8"/>
    </row>
    <row r="97" spans="1:17" x14ac:dyDescent="0.2">
      <c r="A97" s="51" t="s">
        <v>181</v>
      </c>
      <c r="B97" s="11" t="s">
        <v>15</v>
      </c>
      <c r="C97" s="24">
        <v>218000</v>
      </c>
      <c r="D97" s="24">
        <v>151693</v>
      </c>
      <c r="E97" s="24">
        <v>66307</v>
      </c>
      <c r="F97" s="24">
        <v>0</v>
      </c>
      <c r="G97" s="24">
        <v>66307</v>
      </c>
      <c r="H97" s="24"/>
      <c r="I97" s="24">
        <v>16475</v>
      </c>
      <c r="J97" s="24">
        <v>0</v>
      </c>
      <c r="K97" s="24">
        <v>315</v>
      </c>
      <c r="L97" s="24">
        <v>0</v>
      </c>
      <c r="M97" s="24">
        <v>0</v>
      </c>
      <c r="N97" s="2"/>
      <c r="P97" s="9"/>
      <c r="Q97" s="8"/>
    </row>
    <row r="98" spans="1:17" x14ac:dyDescent="0.2">
      <c r="A98" s="51" t="s">
        <v>249</v>
      </c>
      <c r="B98" s="11" t="s">
        <v>248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/>
      <c r="I98" s="24">
        <v>200</v>
      </c>
      <c r="J98" s="24">
        <v>0</v>
      </c>
      <c r="K98" s="24">
        <v>0</v>
      </c>
      <c r="L98" s="24">
        <v>0</v>
      </c>
      <c r="M98" s="24">
        <v>0</v>
      </c>
      <c r="N98" s="2"/>
      <c r="P98" s="9"/>
      <c r="Q98" s="8"/>
    </row>
    <row r="99" spans="1:17" x14ac:dyDescent="0.2">
      <c r="A99" s="52" t="s">
        <v>182</v>
      </c>
      <c r="B99" s="11" t="s">
        <v>16</v>
      </c>
      <c r="C99" s="24">
        <v>29000</v>
      </c>
      <c r="D99" s="24">
        <v>25507</v>
      </c>
      <c r="E99" s="24">
        <v>3493</v>
      </c>
      <c r="F99" s="24">
        <v>0</v>
      </c>
      <c r="G99" s="24">
        <v>3493</v>
      </c>
      <c r="H99" s="24"/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x14ac:dyDescent="0.2">
      <c r="A100" s="51" t="s">
        <v>265</v>
      </c>
      <c r="B100" s="11" t="s">
        <v>266</v>
      </c>
      <c r="C100" s="24">
        <v>10160</v>
      </c>
      <c r="D100" s="24">
        <v>2394</v>
      </c>
      <c r="E100" s="24">
        <v>7766</v>
      </c>
      <c r="F100" s="24">
        <v>7765.67</v>
      </c>
      <c r="G100" s="24">
        <v>0.32999999999992724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x14ac:dyDescent="0.2">
      <c r="A101" s="52" t="s">
        <v>183</v>
      </c>
      <c r="B101" s="11" t="s">
        <v>179</v>
      </c>
      <c r="C101" s="24">
        <v>0</v>
      </c>
      <c r="D101" s="24">
        <v>8391</v>
      </c>
      <c r="E101" s="24">
        <v>-8391</v>
      </c>
      <c r="F101" s="24">
        <v>0</v>
      </c>
      <c r="G101" s="24">
        <v>-8391</v>
      </c>
      <c r="H101" s="24"/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8"/>
      <c r="P101" s="9"/>
      <c r="Q101" s="8"/>
    </row>
    <row r="102" spans="1:17" x14ac:dyDescent="0.2">
      <c r="A102" s="52" t="s">
        <v>272</v>
      </c>
      <c r="B102" s="11" t="s">
        <v>273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/>
      <c r="I102" s="24">
        <v>65004</v>
      </c>
      <c r="J102" s="24">
        <v>0</v>
      </c>
      <c r="K102" s="24">
        <v>0</v>
      </c>
      <c r="L102" s="24">
        <v>0</v>
      </c>
      <c r="M102" s="24">
        <v>0</v>
      </c>
      <c r="N102" s="8"/>
      <c r="P102" s="9"/>
      <c r="Q102" s="8"/>
    </row>
    <row r="103" spans="1:17" x14ac:dyDescent="0.2">
      <c r="A103" s="52" t="s">
        <v>184</v>
      </c>
      <c r="B103" s="11" t="s">
        <v>77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/>
      <c r="I103" s="24">
        <v>8700</v>
      </c>
      <c r="J103" s="24">
        <v>0</v>
      </c>
      <c r="K103" s="24">
        <v>0</v>
      </c>
      <c r="L103" s="24">
        <v>0</v>
      </c>
      <c r="M103" s="24">
        <v>0</v>
      </c>
      <c r="N103" s="8"/>
      <c r="P103" s="9"/>
      <c r="Q103" s="8"/>
    </row>
    <row r="104" spans="1:17" x14ac:dyDescent="0.2">
      <c r="A104" s="52" t="s">
        <v>185</v>
      </c>
      <c r="B104" s="11" t="s">
        <v>17</v>
      </c>
      <c r="C104" s="24">
        <v>25000</v>
      </c>
      <c r="D104" s="24">
        <v>17933</v>
      </c>
      <c r="E104" s="24">
        <v>7067</v>
      </c>
      <c r="F104" s="24">
        <v>0</v>
      </c>
      <c r="G104" s="24">
        <v>7067</v>
      </c>
      <c r="H104" s="24"/>
      <c r="I104" s="24">
        <v>59</v>
      </c>
      <c r="J104" s="24">
        <v>5310</v>
      </c>
      <c r="K104" s="24">
        <v>0</v>
      </c>
      <c r="L104" s="24">
        <v>0</v>
      </c>
      <c r="M104" s="24">
        <v>2632</v>
      </c>
      <c r="N104" s="8"/>
      <c r="P104" s="9"/>
      <c r="Q104" s="8"/>
    </row>
    <row r="105" spans="1:17" x14ac:dyDescent="0.2">
      <c r="A105" s="52" t="s">
        <v>186</v>
      </c>
      <c r="B105" s="11" t="s">
        <v>71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8"/>
      <c r="P105" s="9"/>
      <c r="Q105" s="8"/>
    </row>
    <row r="106" spans="1:17" x14ac:dyDescent="0.2">
      <c r="A106" s="52" t="s">
        <v>187</v>
      </c>
      <c r="B106" s="11" t="s">
        <v>18</v>
      </c>
      <c r="C106" s="24">
        <v>12000</v>
      </c>
      <c r="D106" s="24">
        <v>9128</v>
      </c>
      <c r="E106" s="24">
        <v>2872</v>
      </c>
      <c r="F106" s="24">
        <v>0</v>
      </c>
      <c r="G106" s="24">
        <v>2872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9"/>
      <c r="Q106" s="8"/>
    </row>
    <row r="107" spans="1:17" ht="14.1" customHeight="1" x14ac:dyDescent="0.2">
      <c r="A107" s="52" t="s">
        <v>188</v>
      </c>
      <c r="B107" s="11" t="s">
        <v>63</v>
      </c>
      <c r="C107" s="24">
        <v>63840</v>
      </c>
      <c r="D107" s="24">
        <v>112</v>
      </c>
      <c r="E107" s="24">
        <v>63728</v>
      </c>
      <c r="F107" s="24">
        <v>500</v>
      </c>
      <c r="G107" s="24">
        <v>63228</v>
      </c>
      <c r="H107" s="24"/>
      <c r="I107" s="24">
        <v>21534</v>
      </c>
      <c r="J107" s="24">
        <v>0</v>
      </c>
      <c r="K107" s="24">
        <v>150</v>
      </c>
      <c r="L107" s="24">
        <v>0</v>
      </c>
      <c r="M107" s="24">
        <v>61624</v>
      </c>
      <c r="N107" s="2"/>
      <c r="P107" s="13"/>
      <c r="Q107" s="8"/>
    </row>
    <row r="108" spans="1:17" x14ac:dyDescent="0.2">
      <c r="A108" s="52" t="s">
        <v>189</v>
      </c>
      <c r="B108" s="11" t="s">
        <v>19</v>
      </c>
      <c r="C108" s="24">
        <v>20000</v>
      </c>
      <c r="D108" s="24">
        <v>12623</v>
      </c>
      <c r="E108" s="24">
        <v>7377</v>
      </c>
      <c r="F108" s="24">
        <v>2598.0100000000002</v>
      </c>
      <c r="G108" s="24">
        <v>4778.99</v>
      </c>
      <c r="H108" s="24"/>
      <c r="I108" s="24">
        <v>6645</v>
      </c>
      <c r="J108" s="24">
        <v>0</v>
      </c>
      <c r="K108" s="24">
        <v>0</v>
      </c>
      <c r="L108" s="24">
        <v>0</v>
      </c>
      <c r="M108" s="24">
        <v>0</v>
      </c>
      <c r="N108" s="8"/>
      <c r="P108" s="12"/>
      <c r="Q108" s="8"/>
    </row>
    <row r="109" spans="1:17" x14ac:dyDescent="0.2">
      <c r="A109" s="53" t="s">
        <v>270</v>
      </c>
      <c r="B109" s="11" t="s">
        <v>271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/>
      <c r="I109" s="24">
        <v>680</v>
      </c>
      <c r="J109" s="24">
        <v>0</v>
      </c>
      <c r="K109" s="24">
        <v>0</v>
      </c>
      <c r="L109" s="24">
        <v>0</v>
      </c>
      <c r="M109" s="24">
        <v>0</v>
      </c>
      <c r="N109" s="8"/>
      <c r="P109" s="12"/>
      <c r="Q109" s="8"/>
    </row>
    <row r="110" spans="1:17" x14ac:dyDescent="0.2">
      <c r="A110" s="52" t="s">
        <v>190</v>
      </c>
      <c r="B110" s="11" t="s">
        <v>69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/>
      <c r="I110" s="24">
        <v>0</v>
      </c>
      <c r="J110" s="24">
        <v>0</v>
      </c>
      <c r="K110" s="24">
        <v>-2727</v>
      </c>
      <c r="L110" s="24">
        <v>0</v>
      </c>
      <c r="M110" s="24">
        <v>0</v>
      </c>
      <c r="N110" s="8"/>
      <c r="P110" s="12"/>
      <c r="Q110" s="8"/>
    </row>
    <row r="111" spans="1:17" x14ac:dyDescent="0.2">
      <c r="A111" s="52" t="s">
        <v>191</v>
      </c>
      <c r="B111" s="11" t="s">
        <v>20</v>
      </c>
      <c r="C111" s="24">
        <v>1500</v>
      </c>
      <c r="D111" s="24">
        <v>0</v>
      </c>
      <c r="E111" s="24">
        <v>1500</v>
      </c>
      <c r="F111" s="24">
        <v>0</v>
      </c>
      <c r="G111" s="24">
        <v>1500</v>
      </c>
      <c r="H111" s="24"/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8"/>
      <c r="P111" s="12"/>
      <c r="Q111" s="8"/>
    </row>
    <row r="112" spans="1:17" x14ac:dyDescent="0.2">
      <c r="A112" s="52" t="s">
        <v>192</v>
      </c>
      <c r="B112" s="11" t="s">
        <v>21</v>
      </c>
      <c r="C112" s="24">
        <v>44000</v>
      </c>
      <c r="D112" s="24">
        <v>32814</v>
      </c>
      <c r="E112" s="24">
        <v>11186</v>
      </c>
      <c r="F112" s="24">
        <v>0</v>
      </c>
      <c r="G112" s="24">
        <v>11186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8"/>
      <c r="P112" s="8"/>
      <c r="Q112" s="8"/>
    </row>
    <row r="113" spans="1:15" x14ac:dyDescent="0.2">
      <c r="A113" s="52" t="s">
        <v>193</v>
      </c>
      <c r="B113" s="11" t="s">
        <v>22</v>
      </c>
      <c r="C113" s="24">
        <v>0</v>
      </c>
      <c r="D113" s="24">
        <v>158</v>
      </c>
      <c r="E113" s="24">
        <v>-158</v>
      </c>
      <c r="F113" s="24">
        <v>0</v>
      </c>
      <c r="G113" s="24">
        <v>-158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8"/>
    </row>
    <row r="114" spans="1:15" x14ac:dyDescent="0.2">
      <c r="A114" s="52" t="s">
        <v>194</v>
      </c>
      <c r="B114" s="11" t="s">
        <v>23</v>
      </c>
      <c r="C114" s="24">
        <v>2500</v>
      </c>
      <c r="D114" s="24">
        <v>1633</v>
      </c>
      <c r="E114" s="24">
        <v>867</v>
      </c>
      <c r="F114" s="24">
        <v>0</v>
      </c>
      <c r="G114" s="24">
        <v>867</v>
      </c>
      <c r="H114" s="24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8"/>
    </row>
    <row r="115" spans="1:15" x14ac:dyDescent="0.2">
      <c r="A115" s="52" t="s">
        <v>195</v>
      </c>
      <c r="B115" s="11" t="s">
        <v>24</v>
      </c>
      <c r="C115" s="24">
        <v>41000</v>
      </c>
      <c r="D115" s="24">
        <v>31032</v>
      </c>
      <c r="E115" s="24">
        <v>9968</v>
      </c>
      <c r="F115" s="24">
        <v>0</v>
      </c>
      <c r="G115" s="24">
        <v>9968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8"/>
    </row>
    <row r="116" spans="1:15" x14ac:dyDescent="0.2">
      <c r="A116" s="52" t="s">
        <v>196</v>
      </c>
      <c r="B116" s="11" t="s">
        <v>25</v>
      </c>
      <c r="C116" s="24">
        <v>0</v>
      </c>
      <c r="D116" s="24">
        <v>255</v>
      </c>
      <c r="E116" s="24">
        <v>-255</v>
      </c>
      <c r="F116" s="24">
        <v>0</v>
      </c>
      <c r="G116" s="24">
        <v>-255</v>
      </c>
      <c r="H116" s="24"/>
      <c r="I116" s="24">
        <v>916</v>
      </c>
      <c r="J116" s="24">
        <v>0</v>
      </c>
      <c r="K116" s="24">
        <v>0</v>
      </c>
      <c r="L116" s="24">
        <v>0</v>
      </c>
      <c r="M116" s="24">
        <v>0</v>
      </c>
      <c r="N116" s="8"/>
    </row>
    <row r="117" spans="1:15" x14ac:dyDescent="0.2">
      <c r="A117" s="52" t="s">
        <v>197</v>
      </c>
      <c r="B117" s="11" t="s">
        <v>178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</row>
    <row r="118" spans="1:15" x14ac:dyDescent="0.2">
      <c r="A118" s="52" t="s">
        <v>198</v>
      </c>
      <c r="B118" s="11" t="s">
        <v>26</v>
      </c>
      <c r="C118" s="24">
        <v>1000</v>
      </c>
      <c r="D118" s="24">
        <v>381</v>
      </c>
      <c r="E118" s="24">
        <v>619</v>
      </c>
      <c r="F118" s="24">
        <v>340</v>
      </c>
      <c r="G118" s="24">
        <v>279</v>
      </c>
      <c r="H118" s="24"/>
      <c r="I118" s="24">
        <v>3356</v>
      </c>
      <c r="J118" s="24">
        <v>0</v>
      </c>
      <c r="K118" s="24">
        <v>0</v>
      </c>
      <c r="L118" s="24">
        <v>0</v>
      </c>
      <c r="M118" s="24">
        <v>0</v>
      </c>
      <c r="N118" s="2"/>
    </row>
    <row r="119" spans="1:15" x14ac:dyDescent="0.2">
      <c r="A119" s="52" t="s">
        <v>199</v>
      </c>
      <c r="B119" s="11" t="s">
        <v>27</v>
      </c>
      <c r="C119" s="24">
        <v>27800</v>
      </c>
      <c r="D119" s="24">
        <v>8547</v>
      </c>
      <c r="E119" s="24">
        <v>19253</v>
      </c>
      <c r="F119" s="24">
        <v>0</v>
      </c>
      <c r="G119" s="24">
        <v>19253</v>
      </c>
      <c r="H119" s="24"/>
      <c r="I119" s="24">
        <v>391</v>
      </c>
      <c r="J119" s="24">
        <v>0</v>
      </c>
      <c r="K119" s="24">
        <v>115</v>
      </c>
      <c r="L119" s="24">
        <v>0</v>
      </c>
      <c r="M119" s="24">
        <v>0</v>
      </c>
      <c r="N119" s="2"/>
    </row>
    <row r="120" spans="1:15" x14ac:dyDescent="0.2">
      <c r="A120" s="52" t="s">
        <v>200</v>
      </c>
      <c r="B120" s="11" t="s">
        <v>64</v>
      </c>
      <c r="C120" s="24">
        <v>0</v>
      </c>
      <c r="D120" s="24">
        <v>7220</v>
      </c>
      <c r="E120" s="24">
        <v>-7220</v>
      </c>
      <c r="F120" s="24">
        <v>0</v>
      </c>
      <c r="G120" s="24">
        <v>-7220</v>
      </c>
      <c r="H120" s="24"/>
      <c r="I120" s="24">
        <v>22621</v>
      </c>
      <c r="J120" s="24">
        <v>4963</v>
      </c>
      <c r="K120" s="24">
        <v>0</v>
      </c>
      <c r="L120" s="24">
        <v>0</v>
      </c>
      <c r="M120" s="24">
        <v>0</v>
      </c>
      <c r="N120" s="2"/>
    </row>
    <row r="121" spans="1:15" x14ac:dyDescent="0.2">
      <c r="A121" s="52" t="s">
        <v>201</v>
      </c>
      <c r="B121" s="11" t="s">
        <v>28</v>
      </c>
      <c r="C121" s="24">
        <v>15000</v>
      </c>
      <c r="D121" s="24">
        <v>4330</v>
      </c>
      <c r="E121" s="24">
        <v>10670</v>
      </c>
      <c r="F121" s="24">
        <v>0</v>
      </c>
      <c r="G121" s="24">
        <v>10670</v>
      </c>
      <c r="H121" s="24"/>
      <c r="I121" s="24">
        <v>0</v>
      </c>
      <c r="J121" s="24">
        <v>472</v>
      </c>
      <c r="K121" s="24">
        <v>0</v>
      </c>
      <c r="L121" s="24">
        <v>0</v>
      </c>
      <c r="M121" s="24">
        <v>0</v>
      </c>
      <c r="N121" s="2"/>
    </row>
    <row r="122" spans="1:15" x14ac:dyDescent="0.2">
      <c r="A122" s="52" t="s">
        <v>202</v>
      </c>
      <c r="B122" s="11" t="s">
        <v>29</v>
      </c>
      <c r="C122" s="24">
        <v>40000</v>
      </c>
      <c r="D122" s="24">
        <v>4058</v>
      </c>
      <c r="E122" s="24">
        <v>35942</v>
      </c>
      <c r="F122" s="24">
        <v>0</v>
      </c>
      <c r="G122" s="24">
        <v>35942</v>
      </c>
      <c r="H122" s="24"/>
      <c r="I122" s="24">
        <v>1789</v>
      </c>
      <c r="J122" s="24">
        <v>0</v>
      </c>
      <c r="K122" s="24">
        <v>394</v>
      </c>
      <c r="L122" s="24">
        <v>0</v>
      </c>
      <c r="M122" s="24">
        <v>0</v>
      </c>
      <c r="N122" s="2"/>
      <c r="O122" s="14"/>
    </row>
    <row r="123" spans="1:15" x14ac:dyDescent="0.2">
      <c r="A123" s="52" t="s">
        <v>203</v>
      </c>
      <c r="B123" s="11" t="s">
        <v>30</v>
      </c>
      <c r="C123" s="24">
        <v>20000</v>
      </c>
      <c r="D123" s="24">
        <v>22449</v>
      </c>
      <c r="E123" s="24">
        <v>-2449</v>
      </c>
      <c r="F123" s="24">
        <v>0</v>
      </c>
      <c r="G123" s="24">
        <v>-2449</v>
      </c>
      <c r="H123" s="24"/>
      <c r="I123" s="24">
        <v>0</v>
      </c>
      <c r="J123" s="24">
        <v>0</v>
      </c>
      <c r="K123" s="24">
        <v>0</v>
      </c>
      <c r="L123" s="24">
        <v>0</v>
      </c>
      <c r="M123" s="24">
        <v>520</v>
      </c>
      <c r="N123" s="8"/>
      <c r="O123" s="14"/>
    </row>
    <row r="124" spans="1:15" x14ac:dyDescent="0.2">
      <c r="A124" s="52" t="s">
        <v>204</v>
      </c>
      <c r="B124" s="11" t="s">
        <v>31</v>
      </c>
      <c r="C124" s="24">
        <v>40000</v>
      </c>
      <c r="D124" s="24">
        <v>62964</v>
      </c>
      <c r="E124" s="24">
        <v>-22964</v>
      </c>
      <c r="F124" s="24">
        <v>0</v>
      </c>
      <c r="G124" s="24">
        <v>-22964</v>
      </c>
      <c r="H124" s="24"/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8"/>
    </row>
    <row r="125" spans="1:15" x14ac:dyDescent="0.2">
      <c r="A125" s="52" t="s">
        <v>205</v>
      </c>
      <c r="B125" s="11" t="s">
        <v>72</v>
      </c>
      <c r="C125" s="24">
        <v>75000</v>
      </c>
      <c r="D125" s="24">
        <v>50610</v>
      </c>
      <c r="E125" s="24">
        <v>24390</v>
      </c>
      <c r="F125" s="24">
        <v>17329.23</v>
      </c>
      <c r="G125" s="24">
        <v>7060.77</v>
      </c>
      <c r="H125" s="24"/>
      <c r="I125" s="24">
        <v>260</v>
      </c>
      <c r="J125" s="24">
        <v>14190</v>
      </c>
      <c r="K125" s="24">
        <v>0</v>
      </c>
      <c r="L125" s="24">
        <v>0</v>
      </c>
      <c r="M125" s="24">
        <v>0</v>
      </c>
      <c r="N125" s="8"/>
    </row>
    <row r="126" spans="1:15" x14ac:dyDescent="0.2">
      <c r="A126" s="52" t="s">
        <v>206</v>
      </c>
      <c r="B126" s="11" t="s">
        <v>32</v>
      </c>
      <c r="C126" s="24">
        <v>101374</v>
      </c>
      <c r="D126" s="24">
        <v>85126</v>
      </c>
      <c r="E126" s="24">
        <v>16248</v>
      </c>
      <c r="F126" s="24">
        <v>0</v>
      </c>
      <c r="G126" s="24">
        <v>16248</v>
      </c>
      <c r="H126" s="24"/>
      <c r="I126" s="24">
        <v>1577</v>
      </c>
      <c r="J126" s="24">
        <v>0</v>
      </c>
      <c r="K126" s="24">
        <v>230</v>
      </c>
      <c r="L126" s="24">
        <v>0</v>
      </c>
      <c r="M126" s="24">
        <v>0</v>
      </c>
      <c r="N126" s="2"/>
      <c r="O126" s="14"/>
    </row>
    <row r="127" spans="1:15" x14ac:dyDescent="0.2">
      <c r="A127" s="52" t="s">
        <v>207</v>
      </c>
      <c r="B127" s="11" t="s">
        <v>33</v>
      </c>
      <c r="C127" s="24">
        <v>10000</v>
      </c>
      <c r="D127" s="24">
        <v>550</v>
      </c>
      <c r="E127" s="24">
        <v>9450</v>
      </c>
      <c r="F127" s="24">
        <v>0</v>
      </c>
      <c r="G127" s="24">
        <v>9450</v>
      </c>
      <c r="H127" s="24"/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8"/>
    </row>
    <row r="128" spans="1:15" x14ac:dyDescent="0.2">
      <c r="A128" s="51" t="s">
        <v>262</v>
      </c>
      <c r="B128" s="11" t="s">
        <v>261</v>
      </c>
      <c r="C128" s="24">
        <v>0</v>
      </c>
      <c r="D128" s="24">
        <v>56</v>
      </c>
      <c r="E128" s="24">
        <v>-56</v>
      </c>
      <c r="F128" s="24">
        <v>0</v>
      </c>
      <c r="G128" s="24">
        <v>-56</v>
      </c>
      <c r="H128" s="24"/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4" x14ac:dyDescent="0.2">
      <c r="A129" s="52" t="s">
        <v>252</v>
      </c>
      <c r="B129" s="11" t="s">
        <v>253</v>
      </c>
      <c r="C129" s="24">
        <v>1000</v>
      </c>
      <c r="D129" s="24">
        <v>4121</v>
      </c>
      <c r="E129" s="24">
        <v>-3121</v>
      </c>
      <c r="F129" s="24">
        <v>0</v>
      </c>
      <c r="G129" s="24">
        <v>-3121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4" x14ac:dyDescent="0.2">
      <c r="A130" s="52" t="s">
        <v>208</v>
      </c>
      <c r="B130" s="11" t="s">
        <v>34</v>
      </c>
      <c r="C130" s="24">
        <v>3000</v>
      </c>
      <c r="D130" s="24">
        <v>1354</v>
      </c>
      <c r="E130" s="24">
        <v>1646</v>
      </c>
      <c r="F130" s="24">
        <v>0</v>
      </c>
      <c r="G130" s="24">
        <v>1646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4" x14ac:dyDescent="0.2">
      <c r="A131" s="52" t="s">
        <v>209</v>
      </c>
      <c r="B131" s="11" t="s">
        <v>35</v>
      </c>
      <c r="C131" s="24">
        <v>17000</v>
      </c>
      <c r="D131" s="24">
        <v>3068</v>
      </c>
      <c r="E131" s="24">
        <v>13932</v>
      </c>
      <c r="F131" s="24">
        <v>0</v>
      </c>
      <c r="G131" s="24">
        <v>13932</v>
      </c>
      <c r="H131" s="24"/>
      <c r="I131" s="24">
        <v>5005</v>
      </c>
      <c r="J131" s="24">
        <v>2757</v>
      </c>
      <c r="K131" s="24">
        <v>2051</v>
      </c>
      <c r="L131" s="24">
        <v>0</v>
      </c>
      <c r="M131" s="24">
        <v>1022</v>
      </c>
      <c r="N131" s="8"/>
    </row>
    <row r="132" spans="1:14" x14ac:dyDescent="0.2">
      <c r="A132" s="52" t="s">
        <v>210</v>
      </c>
      <c r="B132" s="11" t="s">
        <v>36</v>
      </c>
      <c r="C132" s="24">
        <v>2000</v>
      </c>
      <c r="D132" s="24">
        <v>240</v>
      </c>
      <c r="E132" s="24">
        <v>1760</v>
      </c>
      <c r="F132" s="24">
        <v>0</v>
      </c>
      <c r="G132" s="24">
        <v>1760</v>
      </c>
      <c r="H132" s="24"/>
      <c r="I132" s="24">
        <v>0</v>
      </c>
      <c r="J132" s="24">
        <v>0</v>
      </c>
      <c r="K132" s="24">
        <v>276</v>
      </c>
      <c r="L132" s="24">
        <v>0</v>
      </c>
      <c r="M132" s="24">
        <v>0</v>
      </c>
      <c r="N132" s="2"/>
    </row>
    <row r="133" spans="1:14" x14ac:dyDescent="0.2">
      <c r="A133" s="52" t="s">
        <v>211</v>
      </c>
      <c r="B133" s="11" t="s">
        <v>76</v>
      </c>
      <c r="C133" s="24">
        <v>4000</v>
      </c>
      <c r="D133" s="24">
        <v>407</v>
      </c>
      <c r="E133" s="24">
        <v>3593</v>
      </c>
      <c r="F133" s="24">
        <v>0</v>
      </c>
      <c r="G133" s="24">
        <v>3593</v>
      </c>
      <c r="H133" s="24"/>
      <c r="I133" s="24">
        <v>4422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4" x14ac:dyDescent="0.2">
      <c r="A134" s="52" t="s">
        <v>276</v>
      </c>
      <c r="B134" s="11" t="s">
        <v>277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/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4" x14ac:dyDescent="0.2">
      <c r="A135" s="52" t="s">
        <v>212</v>
      </c>
      <c r="B135" s="11" t="s">
        <v>180</v>
      </c>
      <c r="C135" s="24">
        <v>0</v>
      </c>
      <c r="D135" s="24">
        <v>31</v>
      </c>
      <c r="E135" s="24">
        <v>-31</v>
      </c>
      <c r="F135" s="24">
        <v>0</v>
      </c>
      <c r="G135" s="24">
        <v>-31</v>
      </c>
      <c r="H135" s="24"/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8"/>
    </row>
    <row r="136" spans="1:14" x14ac:dyDescent="0.2">
      <c r="A136" s="52" t="s">
        <v>213</v>
      </c>
      <c r="B136" s="11" t="s">
        <v>37</v>
      </c>
      <c r="C136" s="24">
        <v>35000</v>
      </c>
      <c r="D136" s="24">
        <v>66</v>
      </c>
      <c r="E136" s="24">
        <v>34934</v>
      </c>
      <c r="F136" s="24">
        <v>0</v>
      </c>
      <c r="G136" s="24">
        <v>34934</v>
      </c>
      <c r="H136" s="24"/>
      <c r="I136" s="24">
        <v>0</v>
      </c>
      <c r="J136" s="24">
        <v>4010</v>
      </c>
      <c r="K136" s="24">
        <v>0</v>
      </c>
      <c r="L136" s="24">
        <v>0</v>
      </c>
      <c r="M136" s="24">
        <v>0</v>
      </c>
      <c r="N136" s="8"/>
    </row>
    <row r="137" spans="1:14" x14ac:dyDescent="0.2">
      <c r="A137" s="51" t="s">
        <v>269</v>
      </c>
      <c r="B137" s="11" t="s">
        <v>268</v>
      </c>
      <c r="C137" s="24">
        <v>5000</v>
      </c>
      <c r="D137" s="24">
        <v>13484</v>
      </c>
      <c r="E137" s="24">
        <v>-8484</v>
      </c>
      <c r="F137" s="24">
        <v>0</v>
      </c>
      <c r="G137" s="24">
        <v>-8484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8"/>
    </row>
    <row r="138" spans="1:14" x14ac:dyDescent="0.2">
      <c r="A138" s="52" t="s">
        <v>214</v>
      </c>
      <c r="B138" s="11" t="s">
        <v>38</v>
      </c>
      <c r="C138" s="24">
        <v>0</v>
      </c>
      <c r="D138" s="24">
        <v>866</v>
      </c>
      <c r="E138" s="24">
        <v>-866</v>
      </c>
      <c r="F138" s="24">
        <v>290</v>
      </c>
      <c r="G138" s="24">
        <v>-1156</v>
      </c>
      <c r="H138" s="24"/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3"/>
    </row>
    <row r="139" spans="1:14" x14ac:dyDescent="0.2">
      <c r="A139" s="52" t="s">
        <v>215</v>
      </c>
      <c r="B139" s="11" t="s">
        <v>39</v>
      </c>
      <c r="C139" s="24">
        <v>115000</v>
      </c>
      <c r="D139" s="24">
        <v>82141</v>
      </c>
      <c r="E139" s="24">
        <v>32859</v>
      </c>
      <c r="F139" s="24">
        <v>3452.85</v>
      </c>
      <c r="G139" s="24">
        <v>29406.15</v>
      </c>
      <c r="H139" s="24"/>
      <c r="I139" s="24">
        <v>0</v>
      </c>
      <c r="J139" s="24">
        <v>734</v>
      </c>
      <c r="K139" s="24">
        <v>1758</v>
      </c>
      <c r="L139" s="24">
        <v>0</v>
      </c>
      <c r="M139" s="24">
        <v>0</v>
      </c>
      <c r="N139" s="8"/>
    </row>
    <row r="140" spans="1:14" x14ac:dyDescent="0.2">
      <c r="A140" s="52" t="s">
        <v>216</v>
      </c>
      <c r="B140" s="11" t="s">
        <v>40</v>
      </c>
      <c r="C140" s="24">
        <v>1800</v>
      </c>
      <c r="D140" s="24">
        <v>2876</v>
      </c>
      <c r="E140" s="24">
        <v>-1076</v>
      </c>
      <c r="F140" s="24">
        <v>166.88</v>
      </c>
      <c r="G140" s="24">
        <v>-1242.8800000000001</v>
      </c>
      <c r="H140" s="24"/>
      <c r="I140" s="24">
        <v>0</v>
      </c>
      <c r="J140" s="24">
        <v>15</v>
      </c>
      <c r="K140" s="24">
        <v>0</v>
      </c>
      <c r="L140" s="24">
        <v>0</v>
      </c>
      <c r="M140" s="24">
        <v>0</v>
      </c>
      <c r="N140" s="8"/>
    </row>
    <row r="141" spans="1:14" x14ac:dyDescent="0.2">
      <c r="A141" s="52" t="s">
        <v>217</v>
      </c>
      <c r="B141" s="11" t="s">
        <v>68</v>
      </c>
      <c r="C141" s="24">
        <v>2500</v>
      </c>
      <c r="D141" s="24">
        <v>0</v>
      </c>
      <c r="E141" s="24">
        <v>2500</v>
      </c>
      <c r="F141" s="24">
        <v>0</v>
      </c>
      <c r="G141" s="24">
        <v>2500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8"/>
    </row>
    <row r="142" spans="1:14" x14ac:dyDescent="0.2">
      <c r="A142" s="52" t="s">
        <v>218</v>
      </c>
      <c r="B142" s="11" t="s">
        <v>41</v>
      </c>
      <c r="C142" s="24">
        <v>0</v>
      </c>
      <c r="D142" s="24">
        <v>1289</v>
      </c>
      <c r="E142" s="24">
        <v>-1289</v>
      </c>
      <c r="F142" s="24">
        <v>0</v>
      </c>
      <c r="G142" s="24">
        <v>-1289</v>
      </c>
      <c r="H142" s="24"/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4" x14ac:dyDescent="0.2">
      <c r="A143" s="52" t="s">
        <v>219</v>
      </c>
      <c r="B143" s="11" t="s">
        <v>78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/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"/>
    </row>
    <row r="144" spans="1:14" x14ac:dyDescent="0.2">
      <c r="A144" s="52" t="s">
        <v>220</v>
      </c>
      <c r="B144" s="11" t="s">
        <v>42</v>
      </c>
      <c r="C144" s="24">
        <v>32000</v>
      </c>
      <c r="D144" s="24">
        <v>4361</v>
      </c>
      <c r="E144" s="24">
        <v>27639</v>
      </c>
      <c r="F144" s="24">
        <v>689.02</v>
      </c>
      <c r="G144" s="24">
        <v>26949.98</v>
      </c>
      <c r="H144" s="24"/>
      <c r="I144" s="24">
        <v>-245</v>
      </c>
      <c r="J144" s="24">
        <v>102</v>
      </c>
      <c r="K144" s="24">
        <v>0</v>
      </c>
      <c r="L144" s="24">
        <v>0</v>
      </c>
      <c r="M144" s="24">
        <v>0</v>
      </c>
      <c r="N144" s="2"/>
    </row>
    <row r="145" spans="1:18" x14ac:dyDescent="0.2">
      <c r="A145" s="52" t="s">
        <v>221</v>
      </c>
      <c r="B145" s="11" t="s">
        <v>43</v>
      </c>
      <c r="C145" s="24">
        <v>99674</v>
      </c>
      <c r="D145" s="24">
        <v>1236</v>
      </c>
      <c r="E145" s="24">
        <v>98438</v>
      </c>
      <c r="F145" s="24">
        <v>650</v>
      </c>
      <c r="G145" s="24">
        <v>97788</v>
      </c>
      <c r="H145" s="24"/>
      <c r="I145" s="24">
        <v>0</v>
      </c>
      <c r="J145" s="24">
        <v>0</v>
      </c>
      <c r="K145" s="24">
        <v>-19</v>
      </c>
      <c r="L145" s="24">
        <v>0</v>
      </c>
      <c r="M145" s="24">
        <v>0</v>
      </c>
      <c r="N145" s="2"/>
    </row>
    <row r="146" spans="1:18" x14ac:dyDescent="0.2">
      <c r="A146" s="52" t="s">
        <v>222</v>
      </c>
      <c r="B146" s="11" t="s">
        <v>44</v>
      </c>
      <c r="C146" s="24">
        <v>20000</v>
      </c>
      <c r="D146" s="24">
        <v>0</v>
      </c>
      <c r="E146" s="24">
        <v>20000</v>
      </c>
      <c r="F146" s="24">
        <v>0</v>
      </c>
      <c r="G146" s="24">
        <v>20000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"/>
      <c r="R146" s="2"/>
    </row>
    <row r="147" spans="1:18" x14ac:dyDescent="0.2">
      <c r="A147" s="52" t="s">
        <v>223</v>
      </c>
      <c r="B147" s="11" t="s">
        <v>45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/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"/>
    </row>
    <row r="148" spans="1:18" x14ac:dyDescent="0.2">
      <c r="A148" s="52" t="s">
        <v>224</v>
      </c>
      <c r="B148" s="11" t="s">
        <v>46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/>
      <c r="I148" s="24">
        <v>171431</v>
      </c>
      <c r="J148" s="24">
        <v>0</v>
      </c>
      <c r="K148" s="24">
        <v>0</v>
      </c>
      <c r="L148" s="24">
        <v>0</v>
      </c>
      <c r="M148" s="24">
        <v>0</v>
      </c>
      <c r="N148" s="8"/>
    </row>
    <row r="149" spans="1:18" x14ac:dyDescent="0.2">
      <c r="A149" s="52" t="s">
        <v>225</v>
      </c>
      <c r="B149" s="11" t="s">
        <v>47</v>
      </c>
      <c r="C149" s="24">
        <v>120000</v>
      </c>
      <c r="D149" s="24">
        <v>57249</v>
      </c>
      <c r="E149" s="24">
        <v>62751</v>
      </c>
      <c r="F149" s="24">
        <v>0</v>
      </c>
      <c r="G149" s="24">
        <v>62751</v>
      </c>
      <c r="H149" s="24"/>
      <c r="I149" s="24">
        <v>500</v>
      </c>
      <c r="J149" s="24">
        <v>0</v>
      </c>
      <c r="K149" s="24">
        <v>0</v>
      </c>
      <c r="L149" s="24">
        <v>0</v>
      </c>
      <c r="M149" s="24">
        <v>216</v>
      </c>
      <c r="N149" s="2"/>
    </row>
    <row r="150" spans="1:18" x14ac:dyDescent="0.2">
      <c r="A150" s="52" t="s">
        <v>226</v>
      </c>
      <c r="B150" s="11" t="s">
        <v>48</v>
      </c>
      <c r="C150" s="24">
        <v>130000</v>
      </c>
      <c r="D150" s="24">
        <v>143308</v>
      </c>
      <c r="E150" s="24">
        <v>-13308</v>
      </c>
      <c r="F150" s="24">
        <v>0</v>
      </c>
      <c r="G150" s="24">
        <v>-13308</v>
      </c>
      <c r="H150" s="24"/>
      <c r="I150" s="24">
        <v>20</v>
      </c>
      <c r="J150" s="24">
        <v>0</v>
      </c>
      <c r="K150" s="24">
        <v>-219</v>
      </c>
      <c r="L150" s="24">
        <v>0</v>
      </c>
      <c r="M150" s="24">
        <v>0</v>
      </c>
      <c r="N150" s="2"/>
      <c r="O150" s="14"/>
    </row>
    <row r="151" spans="1:18" x14ac:dyDescent="0.2">
      <c r="A151" s="52" t="s">
        <v>227</v>
      </c>
      <c r="B151" s="11" t="s">
        <v>49</v>
      </c>
      <c r="C151" s="24">
        <v>6000</v>
      </c>
      <c r="D151" s="24">
        <v>6303</v>
      </c>
      <c r="E151" s="24">
        <v>-303</v>
      </c>
      <c r="F151" s="24">
        <v>0</v>
      </c>
      <c r="G151" s="24">
        <v>-303</v>
      </c>
      <c r="H151" s="24"/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"/>
      <c r="O151" s="14"/>
    </row>
    <row r="152" spans="1:18" x14ac:dyDescent="0.2">
      <c r="A152" s="52" t="s">
        <v>228</v>
      </c>
      <c r="B152" s="11" t="s">
        <v>65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/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8"/>
    </row>
    <row r="153" spans="1:18" x14ac:dyDescent="0.2">
      <c r="A153" s="52" t="s">
        <v>229</v>
      </c>
      <c r="B153" s="11" t="s">
        <v>50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"/>
    </row>
    <row r="154" spans="1:18" x14ac:dyDescent="0.2">
      <c r="A154" s="52" t="s">
        <v>230</v>
      </c>
      <c r="B154" s="11" t="s">
        <v>51</v>
      </c>
      <c r="C154" s="24">
        <v>20000</v>
      </c>
      <c r="D154" s="24">
        <v>19880</v>
      </c>
      <c r="E154" s="24">
        <v>120</v>
      </c>
      <c r="F154" s="24">
        <v>0</v>
      </c>
      <c r="G154" s="24">
        <v>120</v>
      </c>
      <c r="H154" s="24"/>
      <c r="I154" s="24">
        <v>0</v>
      </c>
      <c r="J154" s="24">
        <v>378</v>
      </c>
      <c r="K154" s="24">
        <v>0</v>
      </c>
      <c r="L154" s="24">
        <v>0</v>
      </c>
      <c r="M154" s="24">
        <v>0</v>
      </c>
      <c r="N154" s="8"/>
    </row>
    <row r="155" spans="1:18" x14ac:dyDescent="0.2">
      <c r="A155" s="52" t="s">
        <v>231</v>
      </c>
      <c r="B155" s="11" t="s">
        <v>52</v>
      </c>
      <c r="C155" s="24">
        <v>800</v>
      </c>
      <c r="D155" s="24">
        <v>2382</v>
      </c>
      <c r="E155" s="24">
        <v>-1582</v>
      </c>
      <c r="F155" s="24">
        <v>0</v>
      </c>
      <c r="G155" s="24">
        <v>-1582</v>
      </c>
      <c r="H155" s="24"/>
      <c r="I155" s="24">
        <v>7485</v>
      </c>
      <c r="J155" s="24">
        <v>0</v>
      </c>
      <c r="K155" s="24">
        <v>0</v>
      </c>
      <c r="L155" s="24">
        <v>0</v>
      </c>
      <c r="M155" s="24">
        <v>0</v>
      </c>
      <c r="N155" s="2"/>
    </row>
    <row r="156" spans="1:18" x14ac:dyDescent="0.2">
      <c r="A156" s="52" t="s">
        <v>232</v>
      </c>
      <c r="B156" s="11" t="s">
        <v>53</v>
      </c>
      <c r="C156" s="24">
        <v>10100</v>
      </c>
      <c r="D156" s="24">
        <v>0</v>
      </c>
      <c r="E156" s="24">
        <v>10100</v>
      </c>
      <c r="F156" s="24">
        <v>7039.32</v>
      </c>
      <c r="G156" s="24">
        <v>3060.6800000000003</v>
      </c>
      <c r="H156" s="24"/>
      <c r="I156" s="24">
        <v>0</v>
      </c>
      <c r="J156" s="24">
        <v>1546</v>
      </c>
      <c r="K156" s="24">
        <v>0</v>
      </c>
      <c r="L156" s="24">
        <v>0</v>
      </c>
      <c r="M156" s="24">
        <v>3012</v>
      </c>
      <c r="N156" s="2"/>
    </row>
    <row r="157" spans="1:18" x14ac:dyDescent="0.2">
      <c r="A157" s="52" t="s">
        <v>233</v>
      </c>
      <c r="B157" s="11" t="s">
        <v>54</v>
      </c>
      <c r="C157" s="24">
        <v>15000</v>
      </c>
      <c r="D157" s="24">
        <v>5197</v>
      </c>
      <c r="E157" s="24">
        <v>9803</v>
      </c>
      <c r="F157" s="24">
        <v>0</v>
      </c>
      <c r="G157" s="24">
        <v>9803</v>
      </c>
      <c r="H157" s="24"/>
      <c r="I157" s="24">
        <v>2279</v>
      </c>
      <c r="J157" s="24">
        <v>0</v>
      </c>
      <c r="K157" s="24">
        <v>0</v>
      </c>
      <c r="L157" s="24">
        <v>0</v>
      </c>
      <c r="M157" s="24">
        <v>0</v>
      </c>
      <c r="N157" s="2"/>
    </row>
    <row r="158" spans="1:18" x14ac:dyDescent="0.2">
      <c r="A158" s="52" t="s">
        <v>234</v>
      </c>
      <c r="B158" s="11" t="s">
        <v>66</v>
      </c>
      <c r="C158" s="24">
        <v>10000</v>
      </c>
      <c r="D158" s="24">
        <v>465</v>
      </c>
      <c r="E158" s="24">
        <v>9535</v>
      </c>
      <c r="F158" s="24">
        <v>0</v>
      </c>
      <c r="G158" s="24">
        <v>9535</v>
      </c>
      <c r="H158" s="24"/>
      <c r="I158" s="24">
        <v>1903</v>
      </c>
      <c r="J158" s="24">
        <v>0</v>
      </c>
      <c r="K158" s="24">
        <v>0</v>
      </c>
      <c r="L158" s="24">
        <v>0</v>
      </c>
      <c r="M158" s="24">
        <v>0</v>
      </c>
      <c r="N158" s="2"/>
    </row>
    <row r="159" spans="1:18" x14ac:dyDescent="0.2">
      <c r="A159" s="52" t="s">
        <v>235</v>
      </c>
      <c r="B159" s="11" t="s">
        <v>55</v>
      </c>
      <c r="C159" s="24">
        <v>17000</v>
      </c>
      <c r="D159" s="24">
        <v>7779</v>
      </c>
      <c r="E159" s="24">
        <v>9221</v>
      </c>
      <c r="F159" s="24">
        <v>0</v>
      </c>
      <c r="G159" s="24">
        <v>9221</v>
      </c>
      <c r="H159" s="24"/>
      <c r="I159" s="24">
        <v>340</v>
      </c>
      <c r="J159" s="24">
        <v>0</v>
      </c>
      <c r="K159" s="24">
        <v>0</v>
      </c>
      <c r="L159" s="24">
        <v>0</v>
      </c>
      <c r="M159" s="24">
        <v>0</v>
      </c>
      <c r="N159" s="8"/>
      <c r="O159" s="3"/>
      <c r="P159" s="8"/>
    </row>
    <row r="160" spans="1:18" x14ac:dyDescent="0.2">
      <c r="A160" s="52" t="s">
        <v>236</v>
      </c>
      <c r="B160" s="11" t="s">
        <v>70</v>
      </c>
      <c r="C160" s="24">
        <v>0</v>
      </c>
      <c r="D160" s="24">
        <v>918</v>
      </c>
      <c r="E160" s="24">
        <v>-918</v>
      </c>
      <c r="F160" s="24">
        <v>0</v>
      </c>
      <c r="G160" s="24">
        <v>-918</v>
      </c>
      <c r="H160" s="24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8"/>
      <c r="O160" s="3"/>
    </row>
    <row r="161" spans="1:19" x14ac:dyDescent="0.2">
      <c r="A161" s="52" t="s">
        <v>237</v>
      </c>
      <c r="B161" s="11" t="s">
        <v>56</v>
      </c>
      <c r="C161" s="24">
        <v>6500</v>
      </c>
      <c r="D161" s="24">
        <v>19520</v>
      </c>
      <c r="E161" s="24">
        <v>-13020</v>
      </c>
      <c r="F161" s="24">
        <v>1138.21</v>
      </c>
      <c r="G161" s="24">
        <v>-14158.21</v>
      </c>
      <c r="H161" s="24"/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8"/>
      <c r="O161" s="3"/>
    </row>
    <row r="162" spans="1:19" x14ac:dyDescent="0.2">
      <c r="A162" s="52" t="s">
        <v>238</v>
      </c>
      <c r="B162" s="11" t="s">
        <v>57</v>
      </c>
      <c r="C162" s="24">
        <v>0</v>
      </c>
      <c r="D162" s="24">
        <v>1012</v>
      </c>
      <c r="E162" s="24">
        <v>-1012</v>
      </c>
      <c r="F162" s="24">
        <v>0</v>
      </c>
      <c r="G162" s="24">
        <v>-1012</v>
      </c>
      <c r="H162" s="24"/>
      <c r="I162" s="24">
        <v>59</v>
      </c>
      <c r="J162" s="24">
        <v>0</v>
      </c>
      <c r="K162" s="24">
        <v>0</v>
      </c>
      <c r="L162" s="24">
        <v>0</v>
      </c>
      <c r="M162" s="24">
        <v>0</v>
      </c>
      <c r="N162" s="8"/>
      <c r="P162" s="3"/>
    </row>
    <row r="163" spans="1:19" x14ac:dyDescent="0.2">
      <c r="A163" s="51" t="s">
        <v>251</v>
      </c>
      <c r="B163" s="11" t="s">
        <v>250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8"/>
      <c r="P163" s="3"/>
    </row>
    <row r="164" spans="1:19" x14ac:dyDescent="0.2">
      <c r="A164" s="52" t="s">
        <v>239</v>
      </c>
      <c r="B164" s="11" t="s">
        <v>58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557</v>
      </c>
      <c r="J164" s="24">
        <v>0</v>
      </c>
      <c r="K164" s="24">
        <v>0</v>
      </c>
      <c r="L164" s="24">
        <v>0</v>
      </c>
      <c r="M164" s="24">
        <v>0</v>
      </c>
      <c r="N164" s="8"/>
      <c r="P164" s="3"/>
    </row>
    <row r="165" spans="1:19" x14ac:dyDescent="0.2">
      <c r="A165" s="52" t="s">
        <v>240</v>
      </c>
      <c r="B165" s="11" t="s">
        <v>73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"/>
      <c r="O165" s="3"/>
      <c r="P165" s="3"/>
      <c r="Q165" s="8"/>
      <c r="S165" s="41"/>
    </row>
    <row r="166" spans="1:19" x14ac:dyDescent="0.2">
      <c r="A166" s="52" t="s">
        <v>241</v>
      </c>
      <c r="B166" s="11" t="s">
        <v>59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/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"/>
      <c r="O166" s="3"/>
      <c r="P166" s="3"/>
      <c r="Q166" s="8"/>
      <c r="S166" s="41"/>
    </row>
    <row r="167" spans="1:19" x14ac:dyDescent="0.2">
      <c r="A167" s="52" t="s">
        <v>254</v>
      </c>
      <c r="B167" s="11" t="s">
        <v>255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/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"/>
      <c r="O167" s="3"/>
      <c r="P167" s="3"/>
      <c r="Q167" s="8"/>
      <c r="S167" s="41"/>
    </row>
    <row r="168" spans="1:19" x14ac:dyDescent="0.2">
      <c r="A168" s="52" t="s">
        <v>242</v>
      </c>
      <c r="B168" s="11" t="s">
        <v>256</v>
      </c>
      <c r="C168" s="24">
        <v>114469</v>
      </c>
      <c r="D168" s="24">
        <v>1838</v>
      </c>
      <c r="E168" s="24">
        <v>112631</v>
      </c>
      <c r="F168" s="24">
        <v>0</v>
      </c>
      <c r="G168" s="24">
        <v>112631</v>
      </c>
      <c r="H168" s="24"/>
      <c r="I168" s="24">
        <v>0</v>
      </c>
      <c r="J168" s="24">
        <v>0</v>
      </c>
      <c r="K168" s="24">
        <v>-473</v>
      </c>
      <c r="L168" s="24">
        <v>0</v>
      </c>
      <c r="M168" s="24">
        <v>71709</v>
      </c>
      <c r="N168" s="2"/>
    </row>
    <row r="169" spans="1:19" x14ac:dyDescent="0.2">
      <c r="A169" s="52" t="s">
        <v>243</v>
      </c>
      <c r="B169" s="10" t="s">
        <v>257</v>
      </c>
      <c r="C169" s="24">
        <v>0</v>
      </c>
      <c r="D169" s="24">
        <v>946</v>
      </c>
      <c r="E169" s="24">
        <v>-946</v>
      </c>
      <c r="F169" s="24">
        <v>0</v>
      </c>
      <c r="G169" s="24">
        <v>-946</v>
      </c>
      <c r="H169" s="24"/>
      <c r="I169" s="24">
        <v>0</v>
      </c>
      <c r="J169" s="24">
        <v>2554</v>
      </c>
      <c r="K169" s="24">
        <v>0</v>
      </c>
      <c r="L169" s="24">
        <v>0</v>
      </c>
      <c r="M169" s="24">
        <v>0</v>
      </c>
      <c r="N169" s="2"/>
    </row>
    <row r="170" spans="1:19" ht="15" customHeight="1" x14ac:dyDescent="0.2">
      <c r="A170" s="52" t="s">
        <v>244</v>
      </c>
      <c r="B170" s="10" t="s">
        <v>259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/>
      <c r="I170" s="24">
        <v>0</v>
      </c>
      <c r="J170" s="24">
        <v>0</v>
      </c>
      <c r="K170" s="24">
        <v>18668</v>
      </c>
      <c r="L170" s="24">
        <v>2470</v>
      </c>
      <c r="M170" s="24">
        <v>0</v>
      </c>
      <c r="N170" s="2"/>
    </row>
    <row r="171" spans="1:19" ht="15" customHeight="1" x14ac:dyDescent="0.2">
      <c r="A171" s="52" t="s">
        <v>245</v>
      </c>
      <c r="B171" s="10" t="s">
        <v>260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/>
      <c r="I171" s="24">
        <v>0</v>
      </c>
      <c r="J171" s="24">
        <v>0</v>
      </c>
      <c r="K171" s="24">
        <v>10494</v>
      </c>
      <c r="L171" s="24">
        <v>1330</v>
      </c>
      <c r="M171" s="24">
        <v>0</v>
      </c>
      <c r="N171" s="2"/>
    </row>
    <row r="172" spans="1:19" x14ac:dyDescent="0.2">
      <c r="A172" s="52" t="s">
        <v>246</v>
      </c>
      <c r="B172" s="10" t="s">
        <v>258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/>
      <c r="I172" s="24">
        <v>1000</v>
      </c>
      <c r="J172" s="24">
        <v>0</v>
      </c>
      <c r="K172" s="24">
        <v>0</v>
      </c>
      <c r="L172" s="24">
        <v>0</v>
      </c>
      <c r="M172" s="24">
        <v>0</v>
      </c>
      <c r="N172" s="8"/>
    </row>
    <row r="173" spans="1:19" x14ac:dyDescent="0.2">
      <c r="A173" s="52" t="s">
        <v>247</v>
      </c>
      <c r="B173" s="10" t="s">
        <v>67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/>
      <c r="I173" s="24">
        <v>20930</v>
      </c>
      <c r="J173" s="24">
        <v>0</v>
      </c>
      <c r="K173" s="24">
        <v>1446</v>
      </c>
      <c r="L173" s="24">
        <v>0</v>
      </c>
      <c r="M173" s="24">
        <v>60</v>
      </c>
      <c r="N173" s="8"/>
    </row>
    <row r="174" spans="1:19" s="43" customFormat="1" x14ac:dyDescent="0.2">
      <c r="A174" s="34"/>
      <c r="B174" s="11" t="s">
        <v>60</v>
      </c>
      <c r="C174" s="25">
        <f>SUM(C96:C173)</f>
        <v>1589017</v>
      </c>
      <c r="D174" s="25">
        <f>SUM(D96:D173)</f>
        <v>922301</v>
      </c>
      <c r="E174" s="25">
        <f>C174-D174</f>
        <v>666716</v>
      </c>
      <c r="F174" s="25">
        <f>SUM(F96:F173)</f>
        <v>41959.189999999995</v>
      </c>
      <c r="G174" s="25">
        <f t="shared" ref="G174" si="34">E174-F174</f>
        <v>624756.81000000006</v>
      </c>
      <c r="H174" s="25"/>
      <c r="I174" s="25">
        <f>SUM(I96:I173)</f>
        <v>365893</v>
      </c>
      <c r="J174" s="25">
        <f>SUM(J96:J173)</f>
        <v>37031</v>
      </c>
      <c r="K174" s="25">
        <f>SUM(K96:K173)</f>
        <v>32459</v>
      </c>
      <c r="L174" s="25">
        <f>SUM(L96:L173)</f>
        <v>3800</v>
      </c>
      <c r="M174" s="25">
        <f>SUM(M96:M173)</f>
        <v>140795</v>
      </c>
      <c r="N174" s="42"/>
    </row>
    <row r="175" spans="1:19" x14ac:dyDescent="0.2">
      <c r="B175" s="4" t="s">
        <v>61</v>
      </c>
    </row>
    <row r="176" spans="1:19" ht="20.65" customHeight="1" x14ac:dyDescent="0.2">
      <c r="A176" s="54" t="s">
        <v>267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</row>
    <row r="177" spans="1:17" ht="13.5" customHeight="1" x14ac:dyDescent="0.2">
      <c r="A177" s="54" t="s">
        <v>275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16"/>
    </row>
    <row r="178" spans="1:17" x14ac:dyDescent="0.2">
      <c r="A178" s="58" t="s">
        <v>62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16"/>
    </row>
    <row r="179" spans="1:17" x14ac:dyDescent="0.2">
      <c r="A179" s="54" t="s">
        <v>1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  <row r="180" spans="1:17" ht="13.5" thickBot="1" x14ac:dyDescent="0.25">
      <c r="A180" s="29"/>
      <c r="B180" s="30"/>
      <c r="C180" s="17"/>
      <c r="D180" s="17"/>
      <c r="E180" s="36"/>
      <c r="F180" s="18"/>
      <c r="G180" s="18"/>
      <c r="H180" s="18"/>
      <c r="I180" s="17"/>
      <c r="J180" s="17"/>
      <c r="K180" s="17"/>
      <c r="L180" s="17"/>
      <c r="M180" s="17"/>
    </row>
    <row r="181" spans="1:17" ht="13.5" thickBot="1" x14ac:dyDescent="0.25">
      <c r="A181" s="31"/>
      <c r="B181" s="32"/>
      <c r="C181" s="37" t="s">
        <v>2</v>
      </c>
      <c r="D181" s="19"/>
      <c r="E181" s="19"/>
      <c r="F181" s="19"/>
      <c r="G181" s="38"/>
      <c r="H181" s="39"/>
      <c r="I181" s="55" t="s">
        <v>3</v>
      </c>
      <c r="J181" s="56"/>
      <c r="K181" s="56"/>
      <c r="L181" s="56"/>
      <c r="M181" s="57"/>
      <c r="N181" s="8"/>
    </row>
    <row r="182" spans="1:17" ht="26.25" thickBot="1" x14ac:dyDescent="0.25">
      <c r="A182" s="33" t="s">
        <v>4</v>
      </c>
      <c r="B182" s="33" t="s">
        <v>5</v>
      </c>
      <c r="C182" s="20" t="s">
        <v>6</v>
      </c>
      <c r="D182" s="21" t="s">
        <v>7</v>
      </c>
      <c r="E182" s="21" t="s">
        <v>8</v>
      </c>
      <c r="F182" s="21" t="s">
        <v>9</v>
      </c>
      <c r="G182" s="22" t="s">
        <v>10</v>
      </c>
      <c r="H182" s="40"/>
      <c r="I182" s="20" t="s">
        <v>11</v>
      </c>
      <c r="J182" s="23" t="s">
        <v>74</v>
      </c>
      <c r="K182" s="21" t="s">
        <v>12</v>
      </c>
      <c r="L182" s="23" t="s">
        <v>13</v>
      </c>
      <c r="M182" s="23" t="s">
        <v>14</v>
      </c>
      <c r="N182" s="1"/>
      <c r="P182" s="7"/>
      <c r="Q182" s="8"/>
    </row>
    <row r="183" spans="1:17" x14ac:dyDescent="0.2">
      <c r="A183" s="51" t="s">
        <v>263</v>
      </c>
      <c r="B183" s="11" t="s">
        <v>264</v>
      </c>
      <c r="C183" s="24">
        <f t="shared" ref="C183:F204" si="35">SUMIF($A$8:$A$85,$A183,C$8:C$85)-SUMIF($A$96:$A$173,$A183,C$96:C$173)</f>
        <v>0</v>
      </c>
      <c r="D183" s="24">
        <f t="shared" si="35"/>
        <v>0</v>
      </c>
      <c r="E183" s="24">
        <f t="shared" si="35"/>
        <v>0</v>
      </c>
      <c r="F183" s="24">
        <f t="shared" si="35"/>
        <v>0</v>
      </c>
      <c r="G183" s="24">
        <f t="shared" ref="G183:G261" si="36">E183-F183</f>
        <v>0</v>
      </c>
      <c r="H183" s="24"/>
      <c r="I183" s="24">
        <f t="shared" ref="I183:M193" si="37">SUMIF($A$8:$A$85,$A183,I$8:I$85)-SUMIF($A$96:$A$173,$A183,I$96:I$173)</f>
        <v>0</v>
      </c>
      <c r="J183" s="24">
        <f t="shared" si="37"/>
        <v>0</v>
      </c>
      <c r="K183" s="24">
        <f t="shared" si="37"/>
        <v>0</v>
      </c>
      <c r="L183" s="24">
        <f t="shared" si="37"/>
        <v>0</v>
      </c>
      <c r="M183" s="24">
        <f t="shared" si="37"/>
        <v>0</v>
      </c>
      <c r="N183" s="2"/>
      <c r="P183" s="9"/>
      <c r="Q183" s="8"/>
    </row>
    <row r="184" spans="1:17" x14ac:dyDescent="0.2">
      <c r="A184" s="10">
        <v>711700</v>
      </c>
      <c r="B184" s="11" t="s">
        <v>15</v>
      </c>
      <c r="C184" s="24">
        <f t="shared" si="35"/>
        <v>0</v>
      </c>
      <c r="D184" s="24">
        <f t="shared" si="35"/>
        <v>7466</v>
      </c>
      <c r="E184" s="24">
        <f t="shared" si="35"/>
        <v>-7466</v>
      </c>
      <c r="F184" s="24">
        <f t="shared" si="35"/>
        <v>0</v>
      </c>
      <c r="G184" s="24">
        <f t="shared" ref="G184" si="38">E184-F184</f>
        <v>-7466</v>
      </c>
      <c r="H184" s="24"/>
      <c r="I184" s="24">
        <f t="shared" si="37"/>
        <v>0</v>
      </c>
      <c r="J184" s="24">
        <f t="shared" si="37"/>
        <v>9935</v>
      </c>
      <c r="K184" s="24">
        <f t="shared" si="37"/>
        <v>35</v>
      </c>
      <c r="L184" s="24">
        <f t="shared" si="37"/>
        <v>0</v>
      </c>
      <c r="M184" s="24">
        <f t="shared" si="37"/>
        <v>0</v>
      </c>
      <c r="N184" s="2"/>
      <c r="P184" s="9"/>
      <c r="Q184" s="8"/>
    </row>
    <row r="185" spans="1:17" x14ac:dyDescent="0.2">
      <c r="A185" s="10">
        <v>711800</v>
      </c>
      <c r="B185" s="11" t="s">
        <v>248</v>
      </c>
      <c r="C185" s="24">
        <f t="shared" si="35"/>
        <v>0</v>
      </c>
      <c r="D185" s="24">
        <f t="shared" si="35"/>
        <v>0</v>
      </c>
      <c r="E185" s="24">
        <f t="shared" si="35"/>
        <v>0</v>
      </c>
      <c r="F185" s="24">
        <f t="shared" si="35"/>
        <v>0</v>
      </c>
      <c r="G185" s="24">
        <f t="shared" ref="G185" si="39">E185-F185</f>
        <v>0</v>
      </c>
      <c r="H185" s="24"/>
      <c r="I185" s="24">
        <f t="shared" si="37"/>
        <v>0</v>
      </c>
      <c r="J185" s="24">
        <f t="shared" si="37"/>
        <v>0</v>
      </c>
      <c r="K185" s="24">
        <f t="shared" si="37"/>
        <v>0</v>
      </c>
      <c r="L185" s="24">
        <f t="shared" si="37"/>
        <v>0</v>
      </c>
      <c r="M185" s="24">
        <f t="shared" si="37"/>
        <v>0</v>
      </c>
      <c r="N185" s="2"/>
      <c r="P185" s="9"/>
      <c r="Q185" s="8"/>
    </row>
    <row r="186" spans="1:17" x14ac:dyDescent="0.2">
      <c r="A186" s="10">
        <v>713000</v>
      </c>
      <c r="B186" s="11" t="s">
        <v>16</v>
      </c>
      <c r="C186" s="24">
        <f t="shared" si="35"/>
        <v>0</v>
      </c>
      <c r="D186" s="24">
        <f t="shared" si="35"/>
        <v>0</v>
      </c>
      <c r="E186" s="24">
        <f t="shared" si="35"/>
        <v>0</v>
      </c>
      <c r="F186" s="24">
        <f t="shared" si="35"/>
        <v>0</v>
      </c>
      <c r="G186" s="24">
        <f t="shared" si="36"/>
        <v>0</v>
      </c>
      <c r="H186" s="24"/>
      <c r="I186" s="24">
        <f t="shared" si="37"/>
        <v>0</v>
      </c>
      <c r="J186" s="24">
        <f t="shared" si="37"/>
        <v>0</v>
      </c>
      <c r="K186" s="24">
        <f t="shared" si="37"/>
        <v>0</v>
      </c>
      <c r="L186" s="24">
        <f t="shared" si="37"/>
        <v>0</v>
      </c>
      <c r="M186" s="24">
        <f t="shared" si="37"/>
        <v>0</v>
      </c>
      <c r="N186" s="8"/>
      <c r="P186" s="9"/>
      <c r="Q186" s="8"/>
    </row>
    <row r="187" spans="1:17" x14ac:dyDescent="0.2">
      <c r="A187" s="51" t="s">
        <v>265</v>
      </c>
      <c r="B187" s="11" t="s">
        <v>266</v>
      </c>
      <c r="C187" s="24">
        <f t="shared" si="35"/>
        <v>0</v>
      </c>
      <c r="D187" s="24">
        <f t="shared" si="35"/>
        <v>270</v>
      </c>
      <c r="E187" s="24">
        <f t="shared" si="35"/>
        <v>-270</v>
      </c>
      <c r="F187" s="24">
        <f t="shared" si="35"/>
        <v>-270.67000000000007</v>
      </c>
      <c r="G187" s="24">
        <f t="shared" ref="G187" si="40">E187-F187</f>
        <v>0.67000000000007276</v>
      </c>
      <c r="H187" s="24"/>
      <c r="I187" s="24">
        <f t="shared" si="37"/>
        <v>0</v>
      </c>
      <c r="J187" s="24">
        <f t="shared" si="37"/>
        <v>0</v>
      </c>
      <c r="K187" s="24">
        <f t="shared" si="37"/>
        <v>0</v>
      </c>
      <c r="L187" s="24">
        <f t="shared" si="37"/>
        <v>0</v>
      </c>
      <c r="M187" s="24">
        <f t="shared" si="37"/>
        <v>0</v>
      </c>
      <c r="N187" s="8"/>
      <c r="P187" s="9"/>
      <c r="Q187" s="8"/>
    </row>
    <row r="188" spans="1:17" x14ac:dyDescent="0.2">
      <c r="A188" s="10">
        <v>714300</v>
      </c>
      <c r="B188" s="11" t="s">
        <v>179</v>
      </c>
      <c r="C188" s="24">
        <f t="shared" si="35"/>
        <v>0</v>
      </c>
      <c r="D188" s="24">
        <f t="shared" si="35"/>
        <v>0</v>
      </c>
      <c r="E188" s="24">
        <f t="shared" si="35"/>
        <v>0</v>
      </c>
      <c r="F188" s="24">
        <f t="shared" si="35"/>
        <v>0</v>
      </c>
      <c r="G188" s="24">
        <f t="shared" ref="G188" si="41">E188-F188</f>
        <v>0</v>
      </c>
      <c r="H188" s="24"/>
      <c r="I188" s="24">
        <f t="shared" si="37"/>
        <v>0</v>
      </c>
      <c r="J188" s="24">
        <f t="shared" si="37"/>
        <v>0</v>
      </c>
      <c r="K188" s="24">
        <f t="shared" si="37"/>
        <v>0</v>
      </c>
      <c r="L188" s="24">
        <f t="shared" si="37"/>
        <v>0</v>
      </c>
      <c r="M188" s="24">
        <f t="shared" si="37"/>
        <v>0</v>
      </c>
      <c r="N188" s="8"/>
      <c r="P188" s="9"/>
      <c r="Q188" s="8"/>
    </row>
    <row r="189" spans="1:17" x14ac:dyDescent="0.2">
      <c r="A189" s="52" t="s">
        <v>272</v>
      </c>
      <c r="B189" s="11" t="s">
        <v>273</v>
      </c>
      <c r="C189" s="24">
        <f t="shared" si="35"/>
        <v>0</v>
      </c>
      <c r="D189" s="24">
        <f t="shared" si="35"/>
        <v>0</v>
      </c>
      <c r="E189" s="24">
        <f t="shared" si="35"/>
        <v>0</v>
      </c>
      <c r="F189" s="24">
        <f t="shared" si="35"/>
        <v>0</v>
      </c>
      <c r="G189" s="24">
        <f t="shared" ref="G189" si="42">E189-F189</f>
        <v>0</v>
      </c>
      <c r="H189" s="24"/>
      <c r="I189" s="24">
        <f t="shared" si="37"/>
        <v>0</v>
      </c>
      <c r="J189" s="24">
        <f t="shared" si="37"/>
        <v>0</v>
      </c>
      <c r="K189" s="24">
        <f t="shared" si="37"/>
        <v>0</v>
      </c>
      <c r="L189" s="24">
        <f t="shared" si="37"/>
        <v>0</v>
      </c>
      <c r="M189" s="24">
        <f t="shared" si="37"/>
        <v>0</v>
      </c>
      <c r="N189" s="8"/>
      <c r="P189" s="9"/>
      <c r="Q189" s="8"/>
    </row>
    <row r="190" spans="1:17" x14ac:dyDescent="0.2">
      <c r="A190" s="10">
        <v>715050</v>
      </c>
      <c r="B190" s="11" t="s">
        <v>77</v>
      </c>
      <c r="C190" s="24">
        <f t="shared" si="35"/>
        <v>0</v>
      </c>
      <c r="D190" s="24">
        <f t="shared" si="35"/>
        <v>0</v>
      </c>
      <c r="E190" s="24">
        <f t="shared" si="35"/>
        <v>0</v>
      </c>
      <c r="F190" s="24">
        <f t="shared" si="35"/>
        <v>0</v>
      </c>
      <c r="G190" s="24">
        <f t="shared" ref="G190" si="43">E190-F190</f>
        <v>0</v>
      </c>
      <c r="H190" s="24"/>
      <c r="I190" s="24">
        <f t="shared" si="37"/>
        <v>2000</v>
      </c>
      <c r="J190" s="24">
        <f t="shared" si="37"/>
        <v>0</v>
      </c>
      <c r="K190" s="24">
        <f t="shared" si="37"/>
        <v>0</v>
      </c>
      <c r="L190" s="24">
        <f t="shared" si="37"/>
        <v>0</v>
      </c>
      <c r="M190" s="24">
        <f t="shared" si="37"/>
        <v>0</v>
      </c>
      <c r="N190" s="8"/>
      <c r="P190" s="9"/>
      <c r="Q190" s="8"/>
    </row>
    <row r="191" spans="1:17" x14ac:dyDescent="0.2">
      <c r="A191" s="10">
        <v>715100</v>
      </c>
      <c r="B191" s="11" t="s">
        <v>17</v>
      </c>
      <c r="C191" s="24">
        <f t="shared" si="35"/>
        <v>0</v>
      </c>
      <c r="D191" s="24">
        <f t="shared" si="35"/>
        <v>11413</v>
      </c>
      <c r="E191" s="24">
        <f t="shared" si="35"/>
        <v>-11413</v>
      </c>
      <c r="F191" s="24">
        <f t="shared" si="35"/>
        <v>0</v>
      </c>
      <c r="G191" s="24">
        <f t="shared" si="36"/>
        <v>-11413</v>
      </c>
      <c r="H191" s="24"/>
      <c r="I191" s="24">
        <f t="shared" si="37"/>
        <v>0</v>
      </c>
      <c r="J191" s="24">
        <f t="shared" si="37"/>
        <v>0</v>
      </c>
      <c r="K191" s="24">
        <f t="shared" si="37"/>
        <v>0</v>
      </c>
      <c r="L191" s="24">
        <f t="shared" si="37"/>
        <v>0</v>
      </c>
      <c r="M191" s="24">
        <f t="shared" si="37"/>
        <v>0</v>
      </c>
      <c r="N191" s="8"/>
      <c r="P191" s="9"/>
      <c r="Q191" s="8"/>
    </row>
    <row r="192" spans="1:17" x14ac:dyDescent="0.2">
      <c r="A192" s="10">
        <v>715500</v>
      </c>
      <c r="B192" s="11" t="s">
        <v>71</v>
      </c>
      <c r="C192" s="24">
        <f t="shared" si="35"/>
        <v>0</v>
      </c>
      <c r="D192" s="24">
        <f t="shared" si="35"/>
        <v>0</v>
      </c>
      <c r="E192" s="24">
        <f t="shared" si="35"/>
        <v>0</v>
      </c>
      <c r="F192" s="24">
        <f t="shared" si="35"/>
        <v>0</v>
      </c>
      <c r="G192" s="24">
        <f t="shared" si="36"/>
        <v>0</v>
      </c>
      <c r="H192" s="24"/>
      <c r="I192" s="24">
        <f t="shared" si="37"/>
        <v>0</v>
      </c>
      <c r="J192" s="24">
        <f t="shared" si="37"/>
        <v>0</v>
      </c>
      <c r="K192" s="24">
        <f t="shared" si="37"/>
        <v>0</v>
      </c>
      <c r="L192" s="24">
        <f t="shared" si="37"/>
        <v>0</v>
      </c>
      <c r="M192" s="24">
        <f t="shared" si="37"/>
        <v>0</v>
      </c>
      <c r="N192" s="8"/>
      <c r="P192" s="9"/>
      <c r="Q192" s="8"/>
    </row>
    <row r="193" spans="1:17" x14ac:dyDescent="0.2">
      <c r="A193" s="10">
        <v>719100</v>
      </c>
      <c r="B193" s="11" t="s">
        <v>18</v>
      </c>
      <c r="C193" s="24">
        <f t="shared" si="35"/>
        <v>0</v>
      </c>
      <c r="D193" s="24">
        <f t="shared" si="35"/>
        <v>2040</v>
      </c>
      <c r="E193" s="24">
        <f t="shared" si="35"/>
        <v>-2040</v>
      </c>
      <c r="F193" s="24">
        <f t="shared" si="35"/>
        <v>0</v>
      </c>
      <c r="G193" s="24">
        <f t="shared" ref="G193" si="44">E193-F193</f>
        <v>-2040</v>
      </c>
      <c r="H193" s="24"/>
      <c r="I193" s="24">
        <f t="shared" si="37"/>
        <v>0</v>
      </c>
      <c r="J193" s="24">
        <f t="shared" si="37"/>
        <v>0</v>
      </c>
      <c r="K193" s="24">
        <f t="shared" si="37"/>
        <v>0</v>
      </c>
      <c r="L193" s="24">
        <f t="shared" si="37"/>
        <v>0</v>
      </c>
      <c r="M193" s="24">
        <f t="shared" si="37"/>
        <v>0</v>
      </c>
      <c r="N193" s="8"/>
      <c r="P193" s="9"/>
      <c r="Q193" s="8"/>
    </row>
    <row r="194" spans="1:17" ht="14.1" customHeight="1" x14ac:dyDescent="0.2">
      <c r="A194" s="10">
        <v>719300</v>
      </c>
      <c r="B194" s="11" t="s">
        <v>63</v>
      </c>
      <c r="C194" s="24">
        <f t="shared" si="35"/>
        <v>0</v>
      </c>
      <c r="D194" s="24">
        <f t="shared" si="35"/>
        <v>90</v>
      </c>
      <c r="E194" s="24">
        <f t="shared" si="35"/>
        <v>-90</v>
      </c>
      <c r="F194" s="24">
        <f t="shared" si="35"/>
        <v>-90</v>
      </c>
      <c r="G194" s="24">
        <f t="shared" si="36"/>
        <v>0</v>
      </c>
      <c r="H194" s="24"/>
      <c r="I194" s="24">
        <f t="shared" ref="I194:M204" si="45">SUMIF($A$8:$A$85,$A194,I$8:I$85)-SUMIF($A$96:$A$173,$A194,I$96:I$173)</f>
        <v>500</v>
      </c>
      <c r="J194" s="24">
        <f t="shared" si="45"/>
        <v>0</v>
      </c>
      <c r="K194" s="24">
        <f t="shared" si="45"/>
        <v>0</v>
      </c>
      <c r="L194" s="24">
        <f t="shared" si="45"/>
        <v>0</v>
      </c>
      <c r="M194" s="24">
        <f t="shared" si="45"/>
        <v>0</v>
      </c>
      <c r="N194" s="2"/>
      <c r="P194" s="13"/>
      <c r="Q194" s="8"/>
    </row>
    <row r="195" spans="1:17" x14ac:dyDescent="0.2">
      <c r="A195" s="10">
        <v>719400</v>
      </c>
      <c r="B195" s="11" t="s">
        <v>19</v>
      </c>
      <c r="C195" s="24">
        <f t="shared" si="35"/>
        <v>0</v>
      </c>
      <c r="D195" s="24">
        <f t="shared" si="35"/>
        <v>0</v>
      </c>
      <c r="E195" s="24">
        <f t="shared" si="35"/>
        <v>0</v>
      </c>
      <c r="F195" s="24">
        <f t="shared" si="35"/>
        <v>-1.0000000000218279E-2</v>
      </c>
      <c r="G195" s="24">
        <f t="shared" si="36"/>
        <v>1.0000000000218279E-2</v>
      </c>
      <c r="H195" s="24"/>
      <c r="I195" s="24">
        <f t="shared" si="45"/>
        <v>0</v>
      </c>
      <c r="J195" s="24">
        <f t="shared" si="45"/>
        <v>0</v>
      </c>
      <c r="K195" s="24">
        <f t="shared" si="45"/>
        <v>0</v>
      </c>
      <c r="L195" s="24">
        <f t="shared" si="45"/>
        <v>0</v>
      </c>
      <c r="M195" s="24">
        <f t="shared" si="45"/>
        <v>0</v>
      </c>
      <c r="N195" s="8"/>
      <c r="P195" s="12"/>
      <c r="Q195" s="8"/>
    </row>
    <row r="196" spans="1:17" x14ac:dyDescent="0.2">
      <c r="A196" s="53" t="s">
        <v>270</v>
      </c>
      <c r="B196" s="11" t="s">
        <v>271</v>
      </c>
      <c r="C196" s="24">
        <f t="shared" si="35"/>
        <v>0</v>
      </c>
      <c r="D196" s="24">
        <f t="shared" si="35"/>
        <v>0</v>
      </c>
      <c r="E196" s="24">
        <f t="shared" si="35"/>
        <v>0</v>
      </c>
      <c r="F196" s="24">
        <f t="shared" si="35"/>
        <v>0</v>
      </c>
      <c r="G196" s="24">
        <f t="shared" ref="G196" si="46">E196-F196</f>
        <v>0</v>
      </c>
      <c r="H196" s="24"/>
      <c r="I196" s="24">
        <f t="shared" si="45"/>
        <v>150</v>
      </c>
      <c r="J196" s="24">
        <f t="shared" si="45"/>
        <v>0</v>
      </c>
      <c r="K196" s="24">
        <f t="shared" si="45"/>
        <v>0</v>
      </c>
      <c r="L196" s="24">
        <f t="shared" si="45"/>
        <v>0</v>
      </c>
      <c r="M196" s="24">
        <f t="shared" si="45"/>
        <v>0</v>
      </c>
      <c r="N196" s="8"/>
      <c r="P196" s="12"/>
      <c r="Q196" s="8"/>
    </row>
    <row r="197" spans="1:17" x14ac:dyDescent="0.2">
      <c r="A197" s="10">
        <v>721100</v>
      </c>
      <c r="B197" s="11" t="s">
        <v>69</v>
      </c>
      <c r="C197" s="24">
        <f t="shared" si="35"/>
        <v>0</v>
      </c>
      <c r="D197" s="24">
        <f t="shared" si="35"/>
        <v>0</v>
      </c>
      <c r="E197" s="24">
        <f t="shared" si="35"/>
        <v>0</v>
      </c>
      <c r="F197" s="24">
        <f t="shared" si="35"/>
        <v>0</v>
      </c>
      <c r="G197" s="24">
        <f t="shared" ref="G197" si="47">E197-F197</f>
        <v>0</v>
      </c>
      <c r="H197" s="24"/>
      <c r="I197" s="24">
        <f t="shared" si="45"/>
        <v>0</v>
      </c>
      <c r="J197" s="24">
        <f t="shared" si="45"/>
        <v>0</v>
      </c>
      <c r="K197" s="24">
        <f t="shared" si="45"/>
        <v>0</v>
      </c>
      <c r="L197" s="24">
        <f t="shared" si="45"/>
        <v>0</v>
      </c>
      <c r="M197" s="24">
        <f t="shared" si="45"/>
        <v>0</v>
      </c>
      <c r="N197" s="8"/>
      <c r="P197" s="12"/>
      <c r="Q197" s="8"/>
    </row>
    <row r="198" spans="1:17" x14ac:dyDescent="0.2">
      <c r="A198" s="10">
        <v>721400</v>
      </c>
      <c r="B198" s="11" t="s">
        <v>20</v>
      </c>
      <c r="C198" s="24">
        <f t="shared" si="35"/>
        <v>0</v>
      </c>
      <c r="D198" s="24">
        <f t="shared" si="35"/>
        <v>0</v>
      </c>
      <c r="E198" s="24">
        <f t="shared" si="35"/>
        <v>0</v>
      </c>
      <c r="F198" s="24">
        <f t="shared" si="35"/>
        <v>0</v>
      </c>
      <c r="G198" s="24">
        <f t="shared" si="36"/>
        <v>0</v>
      </c>
      <c r="H198" s="24"/>
      <c r="I198" s="24">
        <f t="shared" si="45"/>
        <v>0</v>
      </c>
      <c r="J198" s="24">
        <f t="shared" si="45"/>
        <v>0</v>
      </c>
      <c r="K198" s="24">
        <f t="shared" si="45"/>
        <v>0</v>
      </c>
      <c r="L198" s="24">
        <f t="shared" si="45"/>
        <v>0</v>
      </c>
      <c r="M198" s="24">
        <f t="shared" si="45"/>
        <v>0</v>
      </c>
      <c r="N198" s="8"/>
      <c r="P198" s="12"/>
      <c r="Q198" s="8"/>
    </row>
    <row r="199" spans="1:17" x14ac:dyDescent="0.2">
      <c r="A199" s="10">
        <v>722100</v>
      </c>
      <c r="B199" s="11" t="s">
        <v>21</v>
      </c>
      <c r="C199" s="24">
        <f t="shared" si="35"/>
        <v>0</v>
      </c>
      <c r="D199" s="24">
        <f t="shared" si="35"/>
        <v>3677</v>
      </c>
      <c r="E199" s="24">
        <f t="shared" si="35"/>
        <v>-3677</v>
      </c>
      <c r="F199" s="24">
        <f t="shared" si="35"/>
        <v>0</v>
      </c>
      <c r="G199" s="24">
        <f t="shared" si="36"/>
        <v>-3677</v>
      </c>
      <c r="H199" s="24"/>
      <c r="I199" s="24">
        <f t="shared" si="45"/>
        <v>0</v>
      </c>
      <c r="J199" s="24">
        <f t="shared" si="45"/>
        <v>0</v>
      </c>
      <c r="K199" s="24">
        <f t="shared" si="45"/>
        <v>0</v>
      </c>
      <c r="L199" s="24">
        <f t="shared" si="45"/>
        <v>0</v>
      </c>
      <c r="M199" s="24">
        <f t="shared" si="45"/>
        <v>0</v>
      </c>
      <c r="N199" s="8"/>
      <c r="P199" s="8"/>
      <c r="Q199" s="8"/>
    </row>
    <row r="200" spans="1:17" x14ac:dyDescent="0.2">
      <c r="A200" s="10">
        <v>722120</v>
      </c>
      <c r="B200" s="11" t="s">
        <v>22</v>
      </c>
      <c r="C200" s="24">
        <f t="shared" si="35"/>
        <v>0</v>
      </c>
      <c r="D200" s="24">
        <f t="shared" si="35"/>
        <v>0</v>
      </c>
      <c r="E200" s="24">
        <f t="shared" si="35"/>
        <v>0</v>
      </c>
      <c r="F200" s="24">
        <f t="shared" si="35"/>
        <v>0</v>
      </c>
      <c r="G200" s="24">
        <f t="shared" si="36"/>
        <v>0</v>
      </c>
      <c r="H200" s="24"/>
      <c r="I200" s="24">
        <f t="shared" si="45"/>
        <v>0</v>
      </c>
      <c r="J200" s="24">
        <f t="shared" si="45"/>
        <v>0</v>
      </c>
      <c r="K200" s="24">
        <f t="shared" si="45"/>
        <v>0</v>
      </c>
      <c r="L200" s="24">
        <f t="shared" si="45"/>
        <v>0</v>
      </c>
      <c r="M200" s="24">
        <f t="shared" si="45"/>
        <v>0</v>
      </c>
      <c r="N200" s="8"/>
    </row>
    <row r="201" spans="1:17" x14ac:dyDescent="0.2">
      <c r="A201" s="10">
        <v>722150</v>
      </c>
      <c r="B201" s="11" t="s">
        <v>23</v>
      </c>
      <c r="C201" s="24">
        <f t="shared" si="35"/>
        <v>0</v>
      </c>
      <c r="D201" s="24">
        <f t="shared" si="35"/>
        <v>162</v>
      </c>
      <c r="E201" s="24">
        <f t="shared" si="35"/>
        <v>-162</v>
      </c>
      <c r="F201" s="24">
        <f t="shared" si="35"/>
        <v>0</v>
      </c>
      <c r="G201" s="24">
        <f t="shared" si="36"/>
        <v>-162</v>
      </c>
      <c r="H201" s="24"/>
      <c r="I201" s="24">
        <f t="shared" si="45"/>
        <v>0</v>
      </c>
      <c r="J201" s="24">
        <f t="shared" si="45"/>
        <v>0</v>
      </c>
      <c r="K201" s="24">
        <f t="shared" si="45"/>
        <v>0</v>
      </c>
      <c r="L201" s="24">
        <f t="shared" si="45"/>
        <v>0</v>
      </c>
      <c r="M201" s="24">
        <f t="shared" si="45"/>
        <v>0</v>
      </c>
      <c r="N201" s="8"/>
    </row>
    <row r="202" spans="1:17" x14ac:dyDescent="0.2">
      <c r="A202" s="10">
        <v>722200</v>
      </c>
      <c r="B202" s="11" t="s">
        <v>24</v>
      </c>
      <c r="C202" s="24">
        <f t="shared" si="35"/>
        <v>0</v>
      </c>
      <c r="D202" s="24">
        <f t="shared" si="35"/>
        <v>3401</v>
      </c>
      <c r="E202" s="24">
        <f t="shared" si="35"/>
        <v>-3401</v>
      </c>
      <c r="F202" s="24">
        <f t="shared" si="35"/>
        <v>0</v>
      </c>
      <c r="G202" s="24">
        <f t="shared" si="36"/>
        <v>-3401</v>
      </c>
      <c r="H202" s="24"/>
      <c r="I202" s="24">
        <f t="shared" si="45"/>
        <v>0</v>
      </c>
      <c r="J202" s="24">
        <f t="shared" si="45"/>
        <v>0</v>
      </c>
      <c r="K202" s="24">
        <f t="shared" si="45"/>
        <v>0</v>
      </c>
      <c r="L202" s="24">
        <f t="shared" si="45"/>
        <v>0</v>
      </c>
      <c r="M202" s="24">
        <f t="shared" si="45"/>
        <v>0</v>
      </c>
      <c r="N202" s="8"/>
    </row>
    <row r="203" spans="1:17" x14ac:dyDescent="0.2">
      <c r="A203" s="10">
        <v>731300</v>
      </c>
      <c r="B203" s="11" t="s">
        <v>25</v>
      </c>
      <c r="C203" s="24">
        <f t="shared" si="35"/>
        <v>0</v>
      </c>
      <c r="D203" s="24">
        <f t="shared" si="35"/>
        <v>0</v>
      </c>
      <c r="E203" s="24">
        <f t="shared" si="35"/>
        <v>0</v>
      </c>
      <c r="F203" s="24">
        <f t="shared" si="35"/>
        <v>0</v>
      </c>
      <c r="G203" s="24">
        <f t="shared" si="36"/>
        <v>0</v>
      </c>
      <c r="H203" s="24"/>
      <c r="I203" s="24">
        <f t="shared" si="45"/>
        <v>0</v>
      </c>
      <c r="J203" s="24">
        <f t="shared" si="45"/>
        <v>0</v>
      </c>
      <c r="K203" s="24">
        <f t="shared" si="45"/>
        <v>0</v>
      </c>
      <c r="L203" s="24">
        <f t="shared" si="45"/>
        <v>0</v>
      </c>
      <c r="M203" s="24">
        <f t="shared" si="45"/>
        <v>0</v>
      </c>
      <c r="N203" s="8"/>
    </row>
    <row r="204" spans="1:17" x14ac:dyDescent="0.2">
      <c r="A204" s="10">
        <v>731700</v>
      </c>
      <c r="B204" s="11" t="s">
        <v>178</v>
      </c>
      <c r="C204" s="24">
        <f t="shared" si="35"/>
        <v>0</v>
      </c>
      <c r="D204" s="24">
        <f t="shared" si="35"/>
        <v>0</v>
      </c>
      <c r="E204" s="24">
        <f t="shared" si="35"/>
        <v>0</v>
      </c>
      <c r="F204" s="24">
        <f t="shared" si="35"/>
        <v>0</v>
      </c>
      <c r="G204" s="24">
        <f t="shared" ref="G204" si="48">E204-F204</f>
        <v>0</v>
      </c>
      <c r="H204" s="24"/>
      <c r="I204" s="24">
        <f t="shared" si="45"/>
        <v>0</v>
      </c>
      <c r="J204" s="24">
        <f t="shared" si="45"/>
        <v>0</v>
      </c>
      <c r="K204" s="24">
        <f t="shared" si="45"/>
        <v>0</v>
      </c>
      <c r="L204" s="24">
        <f t="shared" si="45"/>
        <v>0</v>
      </c>
      <c r="M204" s="24">
        <f t="shared" si="45"/>
        <v>0</v>
      </c>
      <c r="N204" s="8"/>
    </row>
    <row r="205" spans="1:17" x14ac:dyDescent="0.2">
      <c r="A205" s="10">
        <v>731800</v>
      </c>
      <c r="B205" s="11" t="s">
        <v>26</v>
      </c>
      <c r="C205" s="24">
        <f t="shared" ref="C205:F225" si="49">SUMIF($A$8:$A$85,$A205,C$8:C$85)-SUMIF($A$96:$A$173,$A205,C$96:C$173)</f>
        <v>0</v>
      </c>
      <c r="D205" s="24">
        <f t="shared" si="49"/>
        <v>0</v>
      </c>
      <c r="E205" s="24">
        <f t="shared" si="49"/>
        <v>0</v>
      </c>
      <c r="F205" s="24">
        <f t="shared" si="49"/>
        <v>-340</v>
      </c>
      <c r="G205" s="24">
        <f t="shared" si="36"/>
        <v>340</v>
      </c>
      <c r="H205" s="24"/>
      <c r="I205" s="24">
        <f t="shared" ref="I205:M214" si="50">SUMIF($A$8:$A$85,$A205,I$8:I$85)-SUMIF($A$96:$A$173,$A205,I$96:I$173)</f>
        <v>429</v>
      </c>
      <c r="J205" s="24">
        <f t="shared" si="50"/>
        <v>0</v>
      </c>
      <c r="K205" s="24">
        <f t="shared" si="50"/>
        <v>0</v>
      </c>
      <c r="L205" s="24">
        <f t="shared" si="50"/>
        <v>0</v>
      </c>
      <c r="M205" s="24">
        <f t="shared" si="50"/>
        <v>0</v>
      </c>
      <c r="N205" s="2"/>
    </row>
    <row r="206" spans="1:17" x14ac:dyDescent="0.2">
      <c r="A206" s="10">
        <v>732100</v>
      </c>
      <c r="B206" s="11" t="s">
        <v>27</v>
      </c>
      <c r="C206" s="24">
        <f t="shared" si="49"/>
        <v>0</v>
      </c>
      <c r="D206" s="24">
        <f t="shared" si="49"/>
        <v>2255</v>
      </c>
      <c r="E206" s="24">
        <f t="shared" si="49"/>
        <v>-2255</v>
      </c>
      <c r="F206" s="24">
        <f t="shared" si="49"/>
        <v>55</v>
      </c>
      <c r="G206" s="24">
        <f t="shared" si="36"/>
        <v>-2310</v>
      </c>
      <c r="H206" s="24"/>
      <c r="I206" s="24">
        <f t="shared" si="50"/>
        <v>0</v>
      </c>
      <c r="J206" s="24">
        <f t="shared" si="50"/>
        <v>0</v>
      </c>
      <c r="K206" s="24">
        <f t="shared" si="50"/>
        <v>0</v>
      </c>
      <c r="L206" s="24">
        <f t="shared" si="50"/>
        <v>0</v>
      </c>
      <c r="M206" s="24">
        <f t="shared" si="50"/>
        <v>0</v>
      </c>
      <c r="N206" s="2"/>
    </row>
    <row r="207" spans="1:17" x14ac:dyDescent="0.2">
      <c r="A207" s="10">
        <v>732900</v>
      </c>
      <c r="B207" s="11" t="s">
        <v>64</v>
      </c>
      <c r="C207" s="24">
        <f t="shared" si="49"/>
        <v>0</v>
      </c>
      <c r="D207" s="24">
        <f t="shared" si="49"/>
        <v>0</v>
      </c>
      <c r="E207" s="24">
        <f t="shared" si="49"/>
        <v>0</v>
      </c>
      <c r="F207" s="24">
        <f t="shared" si="49"/>
        <v>0</v>
      </c>
      <c r="G207" s="24">
        <f t="shared" si="36"/>
        <v>0</v>
      </c>
      <c r="H207" s="24"/>
      <c r="I207" s="24">
        <f t="shared" si="50"/>
        <v>0</v>
      </c>
      <c r="J207" s="24">
        <f t="shared" si="50"/>
        <v>0</v>
      </c>
      <c r="K207" s="24">
        <f t="shared" si="50"/>
        <v>0</v>
      </c>
      <c r="L207" s="24">
        <f t="shared" si="50"/>
        <v>0</v>
      </c>
      <c r="M207" s="24">
        <f t="shared" si="50"/>
        <v>0</v>
      </c>
      <c r="N207" s="2"/>
    </row>
    <row r="208" spans="1:17" x14ac:dyDescent="0.2">
      <c r="A208" s="10">
        <v>733000</v>
      </c>
      <c r="B208" s="11" t="s">
        <v>28</v>
      </c>
      <c r="C208" s="24">
        <f t="shared" si="49"/>
        <v>0</v>
      </c>
      <c r="D208" s="24">
        <f t="shared" si="49"/>
        <v>12</v>
      </c>
      <c r="E208" s="24">
        <f t="shared" si="49"/>
        <v>-12</v>
      </c>
      <c r="F208" s="24">
        <f t="shared" si="49"/>
        <v>0</v>
      </c>
      <c r="G208" s="24">
        <f t="shared" si="36"/>
        <v>-12</v>
      </c>
      <c r="H208" s="24"/>
      <c r="I208" s="24">
        <f t="shared" si="50"/>
        <v>0</v>
      </c>
      <c r="J208" s="24">
        <f t="shared" si="50"/>
        <v>0</v>
      </c>
      <c r="K208" s="24">
        <f t="shared" si="50"/>
        <v>0</v>
      </c>
      <c r="L208" s="24">
        <f t="shared" si="50"/>
        <v>0</v>
      </c>
      <c r="M208" s="24">
        <f t="shared" si="50"/>
        <v>0</v>
      </c>
      <c r="N208" s="2"/>
    </row>
    <row r="209" spans="1:15" x14ac:dyDescent="0.2">
      <c r="A209" s="10">
        <v>734100</v>
      </c>
      <c r="B209" s="11" t="s">
        <v>29</v>
      </c>
      <c r="C209" s="24">
        <f t="shared" si="49"/>
        <v>0</v>
      </c>
      <c r="D209" s="24">
        <f t="shared" si="49"/>
        <v>324</v>
      </c>
      <c r="E209" s="24">
        <f t="shared" si="49"/>
        <v>-324</v>
      </c>
      <c r="F209" s="24">
        <f t="shared" si="49"/>
        <v>0</v>
      </c>
      <c r="G209" s="24">
        <f t="shared" si="36"/>
        <v>-324</v>
      </c>
      <c r="H209" s="24"/>
      <c r="I209" s="24">
        <f t="shared" si="50"/>
        <v>1040</v>
      </c>
      <c r="J209" s="24">
        <f t="shared" si="50"/>
        <v>0</v>
      </c>
      <c r="K209" s="24">
        <f t="shared" si="50"/>
        <v>0</v>
      </c>
      <c r="L209" s="24">
        <f t="shared" si="50"/>
        <v>0</v>
      </c>
      <c r="M209" s="24">
        <f t="shared" si="50"/>
        <v>0</v>
      </c>
      <c r="N209" s="2"/>
      <c r="O209" s="14"/>
    </row>
    <row r="210" spans="1:15" x14ac:dyDescent="0.2">
      <c r="A210" s="10">
        <v>734200</v>
      </c>
      <c r="B210" s="11" t="s">
        <v>30</v>
      </c>
      <c r="C210" s="24">
        <f t="shared" si="49"/>
        <v>0</v>
      </c>
      <c r="D210" s="24">
        <f t="shared" si="49"/>
        <v>70</v>
      </c>
      <c r="E210" s="24">
        <f t="shared" si="49"/>
        <v>-70</v>
      </c>
      <c r="F210" s="24">
        <f t="shared" si="49"/>
        <v>0</v>
      </c>
      <c r="G210" s="24">
        <f t="shared" si="36"/>
        <v>-70</v>
      </c>
      <c r="H210" s="24"/>
      <c r="I210" s="24">
        <f t="shared" si="50"/>
        <v>0</v>
      </c>
      <c r="J210" s="24">
        <f t="shared" si="50"/>
        <v>0</v>
      </c>
      <c r="K210" s="24">
        <f t="shared" si="50"/>
        <v>0</v>
      </c>
      <c r="L210" s="24">
        <f t="shared" si="50"/>
        <v>0</v>
      </c>
      <c r="M210" s="24">
        <f t="shared" si="50"/>
        <v>0</v>
      </c>
      <c r="N210" s="8"/>
      <c r="O210" s="14"/>
    </row>
    <row r="211" spans="1:15" x14ac:dyDescent="0.2">
      <c r="A211" s="10">
        <v>734250</v>
      </c>
      <c r="B211" s="11" t="s">
        <v>31</v>
      </c>
      <c r="C211" s="24">
        <f t="shared" si="49"/>
        <v>0</v>
      </c>
      <c r="D211" s="24">
        <f t="shared" si="49"/>
        <v>299</v>
      </c>
      <c r="E211" s="24">
        <f t="shared" si="49"/>
        <v>-299</v>
      </c>
      <c r="F211" s="24">
        <f t="shared" si="49"/>
        <v>0</v>
      </c>
      <c r="G211" s="24">
        <f t="shared" si="36"/>
        <v>-299</v>
      </c>
      <c r="H211" s="24"/>
      <c r="I211" s="24">
        <f t="shared" si="50"/>
        <v>0</v>
      </c>
      <c r="J211" s="24">
        <f t="shared" si="50"/>
        <v>0</v>
      </c>
      <c r="K211" s="24">
        <f t="shared" si="50"/>
        <v>0</v>
      </c>
      <c r="L211" s="24">
        <f t="shared" si="50"/>
        <v>0</v>
      </c>
      <c r="M211" s="24">
        <f t="shared" si="50"/>
        <v>0</v>
      </c>
      <c r="N211" s="8"/>
    </row>
    <row r="212" spans="1:15" x14ac:dyDescent="0.2">
      <c r="A212" s="10">
        <v>734260</v>
      </c>
      <c r="B212" s="11" t="s">
        <v>72</v>
      </c>
      <c r="C212" s="24">
        <f t="shared" si="49"/>
        <v>0</v>
      </c>
      <c r="D212" s="24">
        <f t="shared" si="49"/>
        <v>1343</v>
      </c>
      <c r="E212" s="24">
        <f t="shared" si="49"/>
        <v>-1343</v>
      </c>
      <c r="F212" s="24">
        <f t="shared" si="49"/>
        <v>-1189.2299999999996</v>
      </c>
      <c r="G212" s="24">
        <f t="shared" ref="G212" si="51">E212-F212</f>
        <v>-153.77000000000044</v>
      </c>
      <c r="H212" s="24"/>
      <c r="I212" s="24">
        <f t="shared" si="50"/>
        <v>2376</v>
      </c>
      <c r="J212" s="24">
        <f t="shared" si="50"/>
        <v>0</v>
      </c>
      <c r="K212" s="24">
        <f t="shared" si="50"/>
        <v>0</v>
      </c>
      <c r="L212" s="24">
        <f t="shared" si="50"/>
        <v>0</v>
      </c>
      <c r="M212" s="24">
        <f t="shared" si="50"/>
        <v>0</v>
      </c>
      <c r="N212" s="8"/>
    </row>
    <row r="213" spans="1:15" x14ac:dyDescent="0.2">
      <c r="A213" s="10">
        <v>734800</v>
      </c>
      <c r="B213" s="11" t="s">
        <v>32</v>
      </c>
      <c r="C213" s="24">
        <f t="shared" si="49"/>
        <v>0</v>
      </c>
      <c r="D213" s="24">
        <f t="shared" si="49"/>
        <v>59839</v>
      </c>
      <c r="E213" s="24">
        <f t="shared" si="49"/>
        <v>-59839</v>
      </c>
      <c r="F213" s="24">
        <f t="shared" si="49"/>
        <v>0</v>
      </c>
      <c r="G213" s="24">
        <f t="shared" si="36"/>
        <v>-59839</v>
      </c>
      <c r="H213" s="24"/>
      <c r="I213" s="24">
        <f t="shared" si="50"/>
        <v>0</v>
      </c>
      <c r="J213" s="24">
        <f t="shared" si="50"/>
        <v>0</v>
      </c>
      <c r="K213" s="24">
        <f t="shared" si="50"/>
        <v>0</v>
      </c>
      <c r="L213" s="24">
        <f t="shared" si="50"/>
        <v>0</v>
      </c>
      <c r="M213" s="24">
        <f t="shared" si="50"/>
        <v>0</v>
      </c>
      <c r="N213" s="2"/>
      <c r="O213" s="14"/>
    </row>
    <row r="214" spans="1:15" x14ac:dyDescent="0.2">
      <c r="A214" s="10">
        <v>734900</v>
      </c>
      <c r="B214" s="11" t="s">
        <v>33</v>
      </c>
      <c r="C214" s="24">
        <f t="shared" si="49"/>
        <v>0</v>
      </c>
      <c r="D214" s="24">
        <f t="shared" si="49"/>
        <v>0</v>
      </c>
      <c r="E214" s="24">
        <f t="shared" si="49"/>
        <v>0</v>
      </c>
      <c r="F214" s="24">
        <f t="shared" si="49"/>
        <v>0</v>
      </c>
      <c r="G214" s="24">
        <f t="shared" si="36"/>
        <v>0</v>
      </c>
      <c r="H214" s="24"/>
      <c r="I214" s="24">
        <f t="shared" si="50"/>
        <v>0</v>
      </c>
      <c r="J214" s="24">
        <f t="shared" si="50"/>
        <v>0</v>
      </c>
      <c r="K214" s="24">
        <f t="shared" si="50"/>
        <v>0</v>
      </c>
      <c r="L214" s="24">
        <f t="shared" si="50"/>
        <v>0</v>
      </c>
      <c r="M214" s="24">
        <f t="shared" si="50"/>
        <v>0</v>
      </c>
      <c r="N214" s="8"/>
    </row>
    <row r="215" spans="1:15" x14ac:dyDescent="0.2">
      <c r="A215" s="10">
        <v>735000</v>
      </c>
      <c r="B215" s="11" t="s">
        <v>261</v>
      </c>
      <c r="C215" s="24">
        <f t="shared" si="49"/>
        <v>0</v>
      </c>
      <c r="D215" s="24">
        <f t="shared" si="49"/>
        <v>0</v>
      </c>
      <c r="E215" s="24">
        <f t="shared" si="49"/>
        <v>0</v>
      </c>
      <c r="F215" s="24">
        <f t="shared" si="49"/>
        <v>0</v>
      </c>
      <c r="G215" s="24">
        <f t="shared" ref="G215" si="52">E215-F215</f>
        <v>0</v>
      </c>
      <c r="H215" s="24"/>
      <c r="I215" s="24">
        <f t="shared" ref="I215:M225" si="53">SUMIF($A$8:$A$85,$A215,I$8:I$85)-SUMIF($A$96:$A$173,$A215,I$96:I$173)</f>
        <v>0</v>
      </c>
      <c r="J215" s="24">
        <f t="shared" si="53"/>
        <v>0</v>
      </c>
      <c r="K215" s="24">
        <f t="shared" si="53"/>
        <v>0</v>
      </c>
      <c r="L215" s="24">
        <f t="shared" si="53"/>
        <v>0</v>
      </c>
      <c r="M215" s="24">
        <f t="shared" si="53"/>
        <v>0</v>
      </c>
      <c r="N215" s="8"/>
    </row>
    <row r="216" spans="1:15" x14ac:dyDescent="0.2">
      <c r="A216" s="52" t="s">
        <v>252</v>
      </c>
      <c r="B216" s="11" t="s">
        <v>253</v>
      </c>
      <c r="C216" s="24">
        <f t="shared" si="49"/>
        <v>0</v>
      </c>
      <c r="D216" s="24">
        <f t="shared" si="49"/>
        <v>0</v>
      </c>
      <c r="E216" s="24">
        <f t="shared" si="49"/>
        <v>0</v>
      </c>
      <c r="F216" s="24">
        <f t="shared" si="49"/>
        <v>0</v>
      </c>
      <c r="G216" s="24">
        <f t="shared" ref="G216" si="54">E216-F216</f>
        <v>0</v>
      </c>
      <c r="H216" s="24"/>
      <c r="I216" s="24">
        <f t="shared" si="53"/>
        <v>0</v>
      </c>
      <c r="J216" s="24">
        <f t="shared" si="53"/>
        <v>0</v>
      </c>
      <c r="K216" s="24">
        <f t="shared" si="53"/>
        <v>0</v>
      </c>
      <c r="L216" s="24">
        <f t="shared" si="53"/>
        <v>0</v>
      </c>
      <c r="M216" s="24">
        <f t="shared" si="53"/>
        <v>0</v>
      </c>
      <c r="N216" s="8"/>
    </row>
    <row r="217" spans="1:15" x14ac:dyDescent="0.2">
      <c r="A217" s="10">
        <v>736000</v>
      </c>
      <c r="B217" s="11" t="s">
        <v>34</v>
      </c>
      <c r="C217" s="24">
        <f t="shared" si="49"/>
        <v>0</v>
      </c>
      <c r="D217" s="24">
        <f t="shared" si="49"/>
        <v>234</v>
      </c>
      <c r="E217" s="24">
        <f t="shared" si="49"/>
        <v>-234</v>
      </c>
      <c r="F217" s="24">
        <f t="shared" si="49"/>
        <v>0</v>
      </c>
      <c r="G217" s="24">
        <f t="shared" si="36"/>
        <v>-234</v>
      </c>
      <c r="H217" s="24"/>
      <c r="I217" s="24">
        <f t="shared" si="53"/>
        <v>0</v>
      </c>
      <c r="J217" s="24">
        <f t="shared" si="53"/>
        <v>0</v>
      </c>
      <c r="K217" s="24">
        <f t="shared" si="53"/>
        <v>0</v>
      </c>
      <c r="L217" s="24">
        <f t="shared" si="53"/>
        <v>0</v>
      </c>
      <c r="M217" s="24">
        <f t="shared" si="53"/>
        <v>0</v>
      </c>
      <c r="N217" s="8"/>
    </row>
    <row r="218" spans="1:15" x14ac:dyDescent="0.2">
      <c r="A218" s="10">
        <v>738000</v>
      </c>
      <c r="B218" s="11" t="s">
        <v>35</v>
      </c>
      <c r="C218" s="24">
        <f t="shared" si="49"/>
        <v>0</v>
      </c>
      <c r="D218" s="24">
        <f t="shared" si="49"/>
        <v>1766</v>
      </c>
      <c r="E218" s="24">
        <f t="shared" si="49"/>
        <v>-1766</v>
      </c>
      <c r="F218" s="24">
        <f t="shared" si="49"/>
        <v>0</v>
      </c>
      <c r="G218" s="24">
        <f t="shared" si="36"/>
        <v>-1766</v>
      </c>
      <c r="H218" s="24"/>
      <c r="I218" s="24">
        <f t="shared" si="53"/>
        <v>1669</v>
      </c>
      <c r="J218" s="24">
        <f t="shared" si="53"/>
        <v>0</v>
      </c>
      <c r="K218" s="24">
        <f t="shared" si="53"/>
        <v>339</v>
      </c>
      <c r="L218" s="24">
        <f t="shared" si="53"/>
        <v>0</v>
      </c>
      <c r="M218" s="24">
        <f t="shared" si="53"/>
        <v>0</v>
      </c>
      <c r="N218" s="2"/>
    </row>
    <row r="219" spans="1:15" x14ac:dyDescent="0.2">
      <c r="A219" s="10">
        <v>739300</v>
      </c>
      <c r="B219" s="11" t="s">
        <v>36</v>
      </c>
      <c r="C219" s="24">
        <f t="shared" si="49"/>
        <v>0</v>
      </c>
      <c r="D219" s="24">
        <f t="shared" si="49"/>
        <v>10</v>
      </c>
      <c r="E219" s="24">
        <f t="shared" si="49"/>
        <v>-10</v>
      </c>
      <c r="F219" s="24">
        <f t="shared" si="49"/>
        <v>0</v>
      </c>
      <c r="G219" s="24">
        <f t="shared" si="36"/>
        <v>-10</v>
      </c>
      <c r="H219" s="24"/>
      <c r="I219" s="24">
        <f t="shared" si="53"/>
        <v>0</v>
      </c>
      <c r="J219" s="24">
        <f t="shared" si="53"/>
        <v>0</v>
      </c>
      <c r="K219" s="24">
        <f t="shared" si="53"/>
        <v>0</v>
      </c>
      <c r="L219" s="24">
        <f t="shared" si="53"/>
        <v>0</v>
      </c>
      <c r="M219" s="24">
        <f t="shared" si="53"/>
        <v>0</v>
      </c>
      <c r="N219" s="8"/>
    </row>
    <row r="220" spans="1:15" x14ac:dyDescent="0.2">
      <c r="A220" s="10">
        <v>739400</v>
      </c>
      <c r="B220" s="11" t="s">
        <v>76</v>
      </c>
      <c r="C220" s="24">
        <f t="shared" si="49"/>
        <v>0</v>
      </c>
      <c r="D220" s="24">
        <f t="shared" si="49"/>
        <v>9</v>
      </c>
      <c r="E220" s="24">
        <f t="shared" si="49"/>
        <v>-9</v>
      </c>
      <c r="F220" s="24">
        <f t="shared" si="49"/>
        <v>0</v>
      </c>
      <c r="G220" s="24">
        <f t="shared" ref="G220" si="55">E220-F220</f>
        <v>-9</v>
      </c>
      <c r="H220" s="24"/>
      <c r="I220" s="24">
        <f t="shared" si="53"/>
        <v>0</v>
      </c>
      <c r="J220" s="24">
        <f t="shared" si="53"/>
        <v>0</v>
      </c>
      <c r="K220" s="24">
        <f t="shared" si="53"/>
        <v>0</v>
      </c>
      <c r="L220" s="24">
        <f t="shared" si="53"/>
        <v>0</v>
      </c>
      <c r="M220" s="24">
        <f t="shared" si="53"/>
        <v>0</v>
      </c>
      <c r="N220" s="8"/>
    </row>
    <row r="221" spans="1:15" x14ac:dyDescent="0.2">
      <c r="A221" s="52" t="s">
        <v>276</v>
      </c>
      <c r="B221" s="11" t="s">
        <v>277</v>
      </c>
      <c r="C221" s="24">
        <f t="shared" si="49"/>
        <v>0</v>
      </c>
      <c r="D221" s="24">
        <f t="shared" si="49"/>
        <v>0</v>
      </c>
      <c r="E221" s="24">
        <f t="shared" si="49"/>
        <v>0</v>
      </c>
      <c r="F221" s="24">
        <f t="shared" si="49"/>
        <v>0</v>
      </c>
      <c r="G221" s="24">
        <f t="shared" ref="G221" si="56">E221-F221</f>
        <v>0</v>
      </c>
      <c r="H221" s="24"/>
      <c r="I221" s="24">
        <f t="shared" si="53"/>
        <v>58600</v>
      </c>
      <c r="J221" s="24">
        <f t="shared" si="53"/>
        <v>0</v>
      </c>
      <c r="K221" s="24">
        <f t="shared" si="53"/>
        <v>0</v>
      </c>
      <c r="L221" s="24">
        <f t="shared" si="53"/>
        <v>0</v>
      </c>
      <c r="M221" s="24">
        <f t="shared" si="53"/>
        <v>0</v>
      </c>
      <c r="N221" s="8"/>
    </row>
    <row r="222" spans="1:15" x14ac:dyDescent="0.2">
      <c r="A222" s="10">
        <v>739700</v>
      </c>
      <c r="B222" s="11" t="s">
        <v>180</v>
      </c>
      <c r="C222" s="24">
        <f t="shared" si="49"/>
        <v>0</v>
      </c>
      <c r="D222" s="24">
        <f t="shared" si="49"/>
        <v>26</v>
      </c>
      <c r="E222" s="24">
        <f t="shared" si="49"/>
        <v>-26</v>
      </c>
      <c r="F222" s="24">
        <f t="shared" si="49"/>
        <v>0</v>
      </c>
      <c r="G222" s="24">
        <f t="shared" ref="G222" si="57">E222-F222</f>
        <v>-26</v>
      </c>
      <c r="H222" s="24"/>
      <c r="I222" s="24">
        <f t="shared" si="53"/>
        <v>0</v>
      </c>
      <c r="J222" s="24">
        <f t="shared" si="53"/>
        <v>0</v>
      </c>
      <c r="K222" s="24">
        <f t="shared" si="53"/>
        <v>7</v>
      </c>
      <c r="L222" s="24">
        <f t="shared" si="53"/>
        <v>0</v>
      </c>
      <c r="M222" s="24">
        <f t="shared" si="53"/>
        <v>0</v>
      </c>
      <c r="N222" s="8"/>
    </row>
    <row r="223" spans="1:15" x14ac:dyDescent="0.2">
      <c r="A223" s="10">
        <v>741100</v>
      </c>
      <c r="B223" s="11" t="s">
        <v>37</v>
      </c>
      <c r="C223" s="24">
        <f t="shared" si="49"/>
        <v>0</v>
      </c>
      <c r="D223" s="24">
        <f t="shared" si="49"/>
        <v>0</v>
      </c>
      <c r="E223" s="24">
        <f t="shared" si="49"/>
        <v>0</v>
      </c>
      <c r="F223" s="24">
        <f t="shared" si="49"/>
        <v>0</v>
      </c>
      <c r="G223" s="24">
        <f t="shared" si="36"/>
        <v>0</v>
      </c>
      <c r="H223" s="24"/>
      <c r="I223" s="24">
        <f t="shared" si="53"/>
        <v>0</v>
      </c>
      <c r="J223" s="24">
        <f t="shared" si="53"/>
        <v>0</v>
      </c>
      <c r="K223" s="24">
        <f t="shared" si="53"/>
        <v>0</v>
      </c>
      <c r="L223" s="24">
        <f t="shared" si="53"/>
        <v>0</v>
      </c>
      <c r="M223" s="24">
        <f t="shared" si="53"/>
        <v>0</v>
      </c>
      <c r="N223" s="3"/>
    </row>
    <row r="224" spans="1:15" x14ac:dyDescent="0.2">
      <c r="A224" s="10">
        <v>741175</v>
      </c>
      <c r="B224" s="11" t="s">
        <v>268</v>
      </c>
      <c r="C224" s="24">
        <f t="shared" si="49"/>
        <v>0</v>
      </c>
      <c r="D224" s="24">
        <f t="shared" si="49"/>
        <v>0</v>
      </c>
      <c r="E224" s="24">
        <f t="shared" si="49"/>
        <v>0</v>
      </c>
      <c r="F224" s="24">
        <f t="shared" si="49"/>
        <v>0</v>
      </c>
      <c r="G224" s="24">
        <f t="shared" ref="G224" si="58">E224-F224</f>
        <v>0</v>
      </c>
      <c r="H224" s="24"/>
      <c r="I224" s="24">
        <f t="shared" si="53"/>
        <v>0</v>
      </c>
      <c r="J224" s="24">
        <f t="shared" si="53"/>
        <v>0</v>
      </c>
      <c r="K224" s="24">
        <f t="shared" si="53"/>
        <v>0</v>
      </c>
      <c r="L224" s="24">
        <f t="shared" si="53"/>
        <v>0</v>
      </c>
      <c r="M224" s="24">
        <f t="shared" si="53"/>
        <v>0</v>
      </c>
      <c r="N224" s="3"/>
    </row>
    <row r="225" spans="1:18" x14ac:dyDescent="0.2">
      <c r="A225" s="10">
        <v>742100</v>
      </c>
      <c r="B225" s="11" t="s">
        <v>38</v>
      </c>
      <c r="C225" s="24">
        <f t="shared" si="49"/>
        <v>0</v>
      </c>
      <c r="D225" s="24">
        <f t="shared" si="49"/>
        <v>0</v>
      </c>
      <c r="E225" s="24">
        <f t="shared" si="49"/>
        <v>0</v>
      </c>
      <c r="F225" s="24">
        <f t="shared" si="49"/>
        <v>0</v>
      </c>
      <c r="G225" s="24">
        <f t="shared" si="36"/>
        <v>0</v>
      </c>
      <c r="H225" s="24"/>
      <c r="I225" s="24">
        <f t="shared" si="53"/>
        <v>0</v>
      </c>
      <c r="J225" s="24">
        <f t="shared" si="53"/>
        <v>0</v>
      </c>
      <c r="K225" s="24">
        <f t="shared" si="53"/>
        <v>0</v>
      </c>
      <c r="L225" s="24">
        <f t="shared" si="53"/>
        <v>0</v>
      </c>
      <c r="M225" s="24">
        <f t="shared" si="53"/>
        <v>0</v>
      </c>
      <c r="N225" s="8"/>
    </row>
    <row r="226" spans="1:18" x14ac:dyDescent="0.2">
      <c r="A226" s="10">
        <v>742200</v>
      </c>
      <c r="B226" s="11" t="s">
        <v>39</v>
      </c>
      <c r="C226" s="24">
        <f t="shared" ref="C226:F245" si="59">SUMIF($A$8:$A$85,$A226,C$8:C$85)-SUMIF($A$96:$A$173,$A226,C$96:C$173)</f>
        <v>0</v>
      </c>
      <c r="D226" s="24">
        <f t="shared" si="59"/>
        <v>960</v>
      </c>
      <c r="E226" s="24">
        <f t="shared" si="59"/>
        <v>-960</v>
      </c>
      <c r="F226" s="24">
        <f t="shared" si="59"/>
        <v>-958.84999999999991</v>
      </c>
      <c r="G226" s="24">
        <f t="shared" si="36"/>
        <v>-1.1500000000000909</v>
      </c>
      <c r="H226" s="24"/>
      <c r="I226" s="24">
        <f t="shared" ref="I226:M235" si="60">SUMIF($A$8:$A$85,$A226,I$8:I$85)-SUMIF($A$96:$A$173,$A226,I$96:I$173)</f>
        <v>0</v>
      </c>
      <c r="J226" s="24">
        <f t="shared" si="60"/>
        <v>0</v>
      </c>
      <c r="K226" s="24">
        <f t="shared" si="60"/>
        <v>0</v>
      </c>
      <c r="L226" s="24">
        <f t="shared" si="60"/>
        <v>0</v>
      </c>
      <c r="M226" s="24">
        <f t="shared" si="60"/>
        <v>0</v>
      </c>
      <c r="N226" s="8"/>
    </row>
    <row r="227" spans="1:18" x14ac:dyDescent="0.2">
      <c r="A227" s="10">
        <v>742300</v>
      </c>
      <c r="B227" s="11" t="s">
        <v>40</v>
      </c>
      <c r="C227" s="24">
        <f t="shared" si="59"/>
        <v>0</v>
      </c>
      <c r="D227" s="24">
        <f t="shared" si="59"/>
        <v>1416</v>
      </c>
      <c r="E227" s="24">
        <f t="shared" si="59"/>
        <v>-1416</v>
      </c>
      <c r="F227" s="24">
        <f t="shared" si="59"/>
        <v>-15.879999999999995</v>
      </c>
      <c r="G227" s="24">
        <f t="shared" si="36"/>
        <v>-1400.12</v>
      </c>
      <c r="H227" s="24"/>
      <c r="I227" s="24">
        <f t="shared" si="60"/>
        <v>0</v>
      </c>
      <c r="J227" s="24">
        <f t="shared" si="60"/>
        <v>0</v>
      </c>
      <c r="K227" s="24">
        <f t="shared" si="60"/>
        <v>0</v>
      </c>
      <c r="L227" s="24">
        <f t="shared" si="60"/>
        <v>0</v>
      </c>
      <c r="M227" s="24">
        <f t="shared" si="60"/>
        <v>0</v>
      </c>
      <c r="N227" s="8"/>
    </row>
    <row r="228" spans="1:18" x14ac:dyDescent="0.2">
      <c r="A228" s="10">
        <v>742400</v>
      </c>
      <c r="B228" s="11" t="s">
        <v>68</v>
      </c>
      <c r="C228" s="24">
        <f t="shared" si="59"/>
        <v>0</v>
      </c>
      <c r="D228" s="24">
        <f t="shared" si="59"/>
        <v>0</v>
      </c>
      <c r="E228" s="24">
        <f t="shared" si="59"/>
        <v>0</v>
      </c>
      <c r="F228" s="24">
        <f t="shared" si="59"/>
        <v>0</v>
      </c>
      <c r="G228" s="24">
        <f t="shared" ref="G228" si="61">E228-F228</f>
        <v>0</v>
      </c>
      <c r="H228" s="24"/>
      <c r="I228" s="24">
        <f t="shared" si="60"/>
        <v>0</v>
      </c>
      <c r="J228" s="24">
        <f t="shared" si="60"/>
        <v>0</v>
      </c>
      <c r="K228" s="24">
        <f t="shared" si="60"/>
        <v>0</v>
      </c>
      <c r="L228" s="24">
        <f t="shared" si="60"/>
        <v>0</v>
      </c>
      <c r="M228" s="24">
        <f t="shared" si="60"/>
        <v>0</v>
      </c>
      <c r="N228" s="8"/>
    </row>
    <row r="229" spans="1:18" x14ac:dyDescent="0.2">
      <c r="A229" s="10">
        <v>749000</v>
      </c>
      <c r="B229" s="11" t="s">
        <v>41</v>
      </c>
      <c r="C229" s="24">
        <f t="shared" si="59"/>
        <v>0</v>
      </c>
      <c r="D229" s="24">
        <f t="shared" si="59"/>
        <v>1647</v>
      </c>
      <c r="E229" s="24">
        <f t="shared" si="59"/>
        <v>-1647</v>
      </c>
      <c r="F229" s="24">
        <f t="shared" si="59"/>
        <v>0</v>
      </c>
      <c r="G229" s="24">
        <f t="shared" si="36"/>
        <v>-1647</v>
      </c>
      <c r="H229" s="24"/>
      <c r="I229" s="24">
        <f t="shared" si="60"/>
        <v>0</v>
      </c>
      <c r="J229" s="24">
        <f t="shared" si="60"/>
        <v>0</v>
      </c>
      <c r="K229" s="24">
        <f t="shared" si="60"/>
        <v>0</v>
      </c>
      <c r="L229" s="24">
        <f t="shared" si="60"/>
        <v>0</v>
      </c>
      <c r="M229" s="24">
        <f t="shared" si="60"/>
        <v>0</v>
      </c>
      <c r="N229" s="2"/>
    </row>
    <row r="230" spans="1:18" x14ac:dyDescent="0.2">
      <c r="A230" s="10">
        <v>752000</v>
      </c>
      <c r="B230" s="11" t="s">
        <v>78</v>
      </c>
      <c r="C230" s="24">
        <f t="shared" si="59"/>
        <v>0</v>
      </c>
      <c r="D230" s="24">
        <f t="shared" si="59"/>
        <v>0</v>
      </c>
      <c r="E230" s="24">
        <f t="shared" si="59"/>
        <v>0</v>
      </c>
      <c r="F230" s="24">
        <f t="shared" si="59"/>
        <v>0</v>
      </c>
      <c r="G230" s="24">
        <f t="shared" ref="G230" si="62">E230-F230</f>
        <v>0</v>
      </c>
      <c r="H230" s="24"/>
      <c r="I230" s="24">
        <f t="shared" si="60"/>
        <v>0</v>
      </c>
      <c r="J230" s="24">
        <f t="shared" si="60"/>
        <v>0</v>
      </c>
      <c r="K230" s="24">
        <f t="shared" si="60"/>
        <v>0</v>
      </c>
      <c r="L230" s="24">
        <f t="shared" si="60"/>
        <v>0</v>
      </c>
      <c r="M230" s="24">
        <f t="shared" si="60"/>
        <v>0</v>
      </c>
      <c r="N230" s="2"/>
    </row>
    <row r="231" spans="1:18" x14ac:dyDescent="0.2">
      <c r="A231" s="10">
        <v>771100</v>
      </c>
      <c r="B231" s="11" t="s">
        <v>42</v>
      </c>
      <c r="C231" s="24">
        <f t="shared" si="59"/>
        <v>0</v>
      </c>
      <c r="D231" s="24">
        <f t="shared" si="59"/>
        <v>0</v>
      </c>
      <c r="E231" s="24">
        <f t="shared" si="59"/>
        <v>0</v>
      </c>
      <c r="F231" s="24">
        <f t="shared" si="59"/>
        <v>2020.98</v>
      </c>
      <c r="G231" s="24">
        <f t="shared" si="36"/>
        <v>-2020.98</v>
      </c>
      <c r="H231" s="24"/>
      <c r="I231" s="24">
        <f t="shared" si="60"/>
        <v>6040</v>
      </c>
      <c r="J231" s="24">
        <f t="shared" si="60"/>
        <v>0</v>
      </c>
      <c r="K231" s="24">
        <f t="shared" si="60"/>
        <v>0</v>
      </c>
      <c r="L231" s="24">
        <f t="shared" si="60"/>
        <v>0</v>
      </c>
      <c r="M231" s="24">
        <f t="shared" si="60"/>
        <v>0</v>
      </c>
      <c r="N231" s="2"/>
    </row>
    <row r="232" spans="1:18" x14ac:dyDescent="0.2">
      <c r="A232" s="10">
        <v>771200</v>
      </c>
      <c r="B232" s="11" t="s">
        <v>43</v>
      </c>
      <c r="C232" s="24">
        <f t="shared" si="59"/>
        <v>0</v>
      </c>
      <c r="D232" s="24">
        <f t="shared" si="59"/>
        <v>0</v>
      </c>
      <c r="E232" s="24">
        <f t="shared" si="59"/>
        <v>0</v>
      </c>
      <c r="F232" s="24">
        <f t="shared" si="59"/>
        <v>0</v>
      </c>
      <c r="G232" s="24">
        <f t="shared" si="36"/>
        <v>0</v>
      </c>
      <c r="H232" s="24"/>
      <c r="I232" s="24">
        <f t="shared" si="60"/>
        <v>0</v>
      </c>
      <c r="J232" s="24">
        <f t="shared" si="60"/>
        <v>0</v>
      </c>
      <c r="K232" s="24">
        <f t="shared" si="60"/>
        <v>0</v>
      </c>
      <c r="L232" s="24">
        <f t="shared" si="60"/>
        <v>0</v>
      </c>
      <c r="M232" s="24">
        <f t="shared" si="60"/>
        <v>0</v>
      </c>
      <c r="N232" s="2"/>
      <c r="R232" s="2"/>
    </row>
    <row r="233" spans="1:18" x14ac:dyDescent="0.2">
      <c r="A233" s="10">
        <v>772000</v>
      </c>
      <c r="B233" s="11" t="s">
        <v>44</v>
      </c>
      <c r="C233" s="24">
        <f t="shared" si="59"/>
        <v>0</v>
      </c>
      <c r="D233" s="24">
        <f t="shared" si="59"/>
        <v>0</v>
      </c>
      <c r="E233" s="24">
        <f t="shared" si="59"/>
        <v>0</v>
      </c>
      <c r="F233" s="24">
        <f t="shared" si="59"/>
        <v>0</v>
      </c>
      <c r="G233" s="24">
        <f t="shared" si="36"/>
        <v>0</v>
      </c>
      <c r="H233" s="24"/>
      <c r="I233" s="24">
        <f t="shared" si="60"/>
        <v>0</v>
      </c>
      <c r="J233" s="24">
        <f t="shared" si="60"/>
        <v>0</v>
      </c>
      <c r="K233" s="24">
        <f t="shared" si="60"/>
        <v>0</v>
      </c>
      <c r="L233" s="24">
        <f t="shared" si="60"/>
        <v>0</v>
      </c>
      <c r="M233" s="24">
        <f t="shared" si="60"/>
        <v>0</v>
      </c>
      <c r="N233" s="2"/>
    </row>
    <row r="234" spans="1:18" x14ac:dyDescent="0.2">
      <c r="A234" s="10">
        <v>781100</v>
      </c>
      <c r="B234" s="11" t="s">
        <v>45</v>
      </c>
      <c r="C234" s="24">
        <f t="shared" si="59"/>
        <v>0</v>
      </c>
      <c r="D234" s="24">
        <f t="shared" si="59"/>
        <v>0</v>
      </c>
      <c r="E234" s="24">
        <f t="shared" si="59"/>
        <v>0</v>
      </c>
      <c r="F234" s="24">
        <f t="shared" si="59"/>
        <v>0</v>
      </c>
      <c r="G234" s="24">
        <f t="shared" si="36"/>
        <v>0</v>
      </c>
      <c r="H234" s="24"/>
      <c r="I234" s="24">
        <f t="shared" si="60"/>
        <v>0</v>
      </c>
      <c r="J234" s="24">
        <f t="shared" si="60"/>
        <v>0</v>
      </c>
      <c r="K234" s="24">
        <f t="shared" si="60"/>
        <v>0</v>
      </c>
      <c r="L234" s="24">
        <f t="shared" si="60"/>
        <v>0</v>
      </c>
      <c r="M234" s="24">
        <f t="shared" si="60"/>
        <v>0</v>
      </c>
      <c r="N234" s="8"/>
    </row>
    <row r="235" spans="1:18" x14ac:dyDescent="0.2">
      <c r="A235" s="10">
        <v>785000</v>
      </c>
      <c r="B235" s="11" t="s">
        <v>46</v>
      </c>
      <c r="C235" s="24">
        <f t="shared" si="59"/>
        <v>0</v>
      </c>
      <c r="D235" s="24">
        <f t="shared" si="59"/>
        <v>0</v>
      </c>
      <c r="E235" s="24">
        <f t="shared" si="59"/>
        <v>0</v>
      </c>
      <c r="F235" s="24">
        <f t="shared" si="59"/>
        <v>0</v>
      </c>
      <c r="G235" s="24">
        <f t="shared" si="36"/>
        <v>0</v>
      </c>
      <c r="H235" s="24"/>
      <c r="I235" s="24">
        <f t="shared" si="60"/>
        <v>-28407</v>
      </c>
      <c r="J235" s="24">
        <f t="shared" si="60"/>
        <v>0</v>
      </c>
      <c r="K235" s="24">
        <f t="shared" si="60"/>
        <v>0</v>
      </c>
      <c r="L235" s="24">
        <f t="shared" si="60"/>
        <v>0</v>
      </c>
      <c r="M235" s="24">
        <f t="shared" si="60"/>
        <v>0</v>
      </c>
      <c r="N235" s="2"/>
    </row>
    <row r="236" spans="1:18" x14ac:dyDescent="0.2">
      <c r="A236" s="10">
        <v>791000</v>
      </c>
      <c r="B236" s="11" t="s">
        <v>47</v>
      </c>
      <c r="C236" s="24">
        <f t="shared" si="59"/>
        <v>0</v>
      </c>
      <c r="D236" s="24">
        <f t="shared" si="59"/>
        <v>2165</v>
      </c>
      <c r="E236" s="24">
        <f t="shared" si="59"/>
        <v>-2165</v>
      </c>
      <c r="F236" s="24">
        <f t="shared" si="59"/>
        <v>0</v>
      </c>
      <c r="G236" s="24">
        <f t="shared" si="36"/>
        <v>-2165</v>
      </c>
      <c r="H236" s="24"/>
      <c r="I236" s="24">
        <f t="shared" ref="I236:M245" si="63">SUMIF($A$8:$A$85,$A236,I$8:I$85)-SUMIF($A$96:$A$173,$A236,I$96:I$173)</f>
        <v>0</v>
      </c>
      <c r="J236" s="24">
        <f t="shared" si="63"/>
        <v>0</v>
      </c>
      <c r="K236" s="24">
        <f t="shared" si="63"/>
        <v>0</v>
      </c>
      <c r="L236" s="24">
        <f t="shared" si="63"/>
        <v>0</v>
      </c>
      <c r="M236" s="24">
        <f t="shared" si="63"/>
        <v>148</v>
      </c>
      <c r="N236" s="2"/>
      <c r="O236" s="14"/>
    </row>
    <row r="237" spans="1:18" x14ac:dyDescent="0.2">
      <c r="A237" s="10">
        <v>791100</v>
      </c>
      <c r="B237" s="11" t="s">
        <v>48</v>
      </c>
      <c r="C237" s="24">
        <f t="shared" si="59"/>
        <v>0</v>
      </c>
      <c r="D237" s="24">
        <f t="shared" si="59"/>
        <v>0</v>
      </c>
      <c r="E237" s="24">
        <f t="shared" si="59"/>
        <v>0</v>
      </c>
      <c r="F237" s="24">
        <f t="shared" si="59"/>
        <v>0</v>
      </c>
      <c r="G237" s="24">
        <f t="shared" si="36"/>
        <v>0</v>
      </c>
      <c r="H237" s="24"/>
      <c r="I237" s="24">
        <f t="shared" si="63"/>
        <v>0</v>
      </c>
      <c r="J237" s="24">
        <f t="shared" si="63"/>
        <v>0</v>
      </c>
      <c r="K237" s="24">
        <f t="shared" si="63"/>
        <v>0</v>
      </c>
      <c r="L237" s="24">
        <f t="shared" si="63"/>
        <v>0</v>
      </c>
      <c r="M237" s="24">
        <f t="shared" si="63"/>
        <v>0</v>
      </c>
      <c r="N237" s="2"/>
      <c r="O237" s="14"/>
    </row>
    <row r="238" spans="1:18" x14ac:dyDescent="0.2">
      <c r="A238" s="10">
        <v>791200</v>
      </c>
      <c r="B238" s="11" t="s">
        <v>49</v>
      </c>
      <c r="C238" s="24">
        <f t="shared" si="59"/>
        <v>0</v>
      </c>
      <c r="D238" s="24">
        <f t="shared" si="59"/>
        <v>0</v>
      </c>
      <c r="E238" s="24">
        <f t="shared" si="59"/>
        <v>0</v>
      </c>
      <c r="F238" s="24">
        <f t="shared" si="59"/>
        <v>0</v>
      </c>
      <c r="G238" s="24">
        <f t="shared" si="36"/>
        <v>0</v>
      </c>
      <c r="H238" s="24"/>
      <c r="I238" s="24">
        <f t="shared" si="63"/>
        <v>0</v>
      </c>
      <c r="J238" s="24">
        <f t="shared" si="63"/>
        <v>0</v>
      </c>
      <c r="K238" s="24">
        <f t="shared" si="63"/>
        <v>0</v>
      </c>
      <c r="L238" s="24">
        <f t="shared" si="63"/>
        <v>0</v>
      </c>
      <c r="M238" s="24">
        <f t="shared" si="63"/>
        <v>0</v>
      </c>
      <c r="N238" s="8"/>
    </row>
    <row r="239" spans="1:18" x14ac:dyDescent="0.2">
      <c r="A239" s="10">
        <v>792100</v>
      </c>
      <c r="B239" s="11" t="s">
        <v>65</v>
      </c>
      <c r="C239" s="24">
        <f t="shared" si="59"/>
        <v>0</v>
      </c>
      <c r="D239" s="24">
        <f t="shared" si="59"/>
        <v>0</v>
      </c>
      <c r="E239" s="24">
        <f t="shared" si="59"/>
        <v>0</v>
      </c>
      <c r="F239" s="24">
        <f t="shared" si="59"/>
        <v>0</v>
      </c>
      <c r="G239" s="24">
        <f t="shared" si="36"/>
        <v>0</v>
      </c>
      <c r="H239" s="24"/>
      <c r="I239" s="24">
        <f t="shared" si="63"/>
        <v>0</v>
      </c>
      <c r="J239" s="24">
        <f t="shared" si="63"/>
        <v>0</v>
      </c>
      <c r="K239" s="24">
        <f t="shared" si="63"/>
        <v>0</v>
      </c>
      <c r="L239" s="24">
        <f t="shared" si="63"/>
        <v>0</v>
      </c>
      <c r="M239" s="24">
        <f t="shared" si="63"/>
        <v>0</v>
      </c>
      <c r="N239" s="2"/>
    </row>
    <row r="240" spans="1:18" x14ac:dyDescent="0.2">
      <c r="A240" s="10">
        <v>792900</v>
      </c>
      <c r="B240" s="11" t="s">
        <v>50</v>
      </c>
      <c r="C240" s="24">
        <f t="shared" si="59"/>
        <v>0</v>
      </c>
      <c r="D240" s="24">
        <f t="shared" si="59"/>
        <v>0</v>
      </c>
      <c r="E240" s="24">
        <f t="shared" si="59"/>
        <v>0</v>
      </c>
      <c r="F240" s="24">
        <f t="shared" si="59"/>
        <v>0</v>
      </c>
      <c r="G240" s="24">
        <f t="shared" si="36"/>
        <v>0</v>
      </c>
      <c r="H240" s="24"/>
      <c r="I240" s="24">
        <f t="shared" si="63"/>
        <v>0</v>
      </c>
      <c r="J240" s="24">
        <f t="shared" si="63"/>
        <v>0</v>
      </c>
      <c r="K240" s="24">
        <f t="shared" si="63"/>
        <v>0</v>
      </c>
      <c r="L240" s="24">
        <f t="shared" si="63"/>
        <v>0</v>
      </c>
      <c r="M240" s="24">
        <f t="shared" si="63"/>
        <v>0</v>
      </c>
      <c r="N240" s="8"/>
    </row>
    <row r="241" spans="1:19" x14ac:dyDescent="0.2">
      <c r="A241" s="10">
        <v>793100</v>
      </c>
      <c r="B241" s="11" t="s">
        <v>51</v>
      </c>
      <c r="C241" s="24">
        <f t="shared" si="59"/>
        <v>0</v>
      </c>
      <c r="D241" s="24">
        <f t="shared" si="59"/>
        <v>1842</v>
      </c>
      <c r="E241" s="24">
        <f t="shared" si="59"/>
        <v>-1842</v>
      </c>
      <c r="F241" s="24">
        <f t="shared" si="59"/>
        <v>0</v>
      </c>
      <c r="G241" s="24">
        <f t="shared" si="36"/>
        <v>-1842</v>
      </c>
      <c r="H241" s="24"/>
      <c r="I241" s="24">
        <f t="shared" si="63"/>
        <v>0</v>
      </c>
      <c r="J241" s="24">
        <f t="shared" si="63"/>
        <v>0</v>
      </c>
      <c r="K241" s="24">
        <f t="shared" si="63"/>
        <v>0</v>
      </c>
      <c r="L241" s="24">
        <f t="shared" si="63"/>
        <v>0</v>
      </c>
      <c r="M241" s="24">
        <f t="shared" si="63"/>
        <v>0</v>
      </c>
      <c r="N241" s="8"/>
    </row>
    <row r="242" spans="1:19" x14ac:dyDescent="0.2">
      <c r="A242" s="10">
        <v>793300</v>
      </c>
      <c r="B242" s="11" t="s">
        <v>52</v>
      </c>
      <c r="C242" s="24">
        <f t="shared" si="59"/>
        <v>0</v>
      </c>
      <c r="D242" s="24">
        <f t="shared" si="59"/>
        <v>60</v>
      </c>
      <c r="E242" s="24">
        <f t="shared" si="59"/>
        <v>-60</v>
      </c>
      <c r="F242" s="24">
        <f t="shared" si="59"/>
        <v>0</v>
      </c>
      <c r="G242" s="24">
        <f t="shared" si="36"/>
        <v>-60</v>
      </c>
      <c r="H242" s="24"/>
      <c r="I242" s="24">
        <f t="shared" si="63"/>
        <v>2953</v>
      </c>
      <c r="J242" s="24">
        <f t="shared" si="63"/>
        <v>0</v>
      </c>
      <c r="K242" s="24">
        <f t="shared" si="63"/>
        <v>0</v>
      </c>
      <c r="L242" s="24">
        <f t="shared" si="63"/>
        <v>0</v>
      </c>
      <c r="M242" s="24">
        <f t="shared" si="63"/>
        <v>0</v>
      </c>
      <c r="N242" s="2"/>
    </row>
    <row r="243" spans="1:19" x14ac:dyDescent="0.2">
      <c r="A243" s="10">
        <v>793900</v>
      </c>
      <c r="B243" s="11" t="s">
        <v>53</v>
      </c>
      <c r="C243" s="24">
        <f t="shared" si="59"/>
        <v>0</v>
      </c>
      <c r="D243" s="24">
        <f t="shared" si="59"/>
        <v>272</v>
      </c>
      <c r="E243" s="24">
        <f t="shared" si="59"/>
        <v>-272</v>
      </c>
      <c r="F243" s="24">
        <f t="shared" si="59"/>
        <v>-271.31999999999971</v>
      </c>
      <c r="G243" s="24">
        <f t="shared" si="36"/>
        <v>-0.68000000000029104</v>
      </c>
      <c r="H243" s="24"/>
      <c r="I243" s="24">
        <f t="shared" si="63"/>
        <v>0</v>
      </c>
      <c r="J243" s="24">
        <f t="shared" si="63"/>
        <v>0</v>
      </c>
      <c r="K243" s="24">
        <f t="shared" si="63"/>
        <v>0</v>
      </c>
      <c r="L243" s="24">
        <f t="shared" si="63"/>
        <v>0</v>
      </c>
      <c r="M243" s="24">
        <f t="shared" si="63"/>
        <v>0</v>
      </c>
      <c r="N243" s="2"/>
    </row>
    <row r="244" spans="1:19" x14ac:dyDescent="0.2">
      <c r="A244" s="10">
        <v>794000</v>
      </c>
      <c r="B244" s="11" t="s">
        <v>54</v>
      </c>
      <c r="C244" s="24">
        <f t="shared" si="59"/>
        <v>0</v>
      </c>
      <c r="D244" s="24">
        <f t="shared" si="59"/>
        <v>641</v>
      </c>
      <c r="E244" s="24">
        <f t="shared" si="59"/>
        <v>-641</v>
      </c>
      <c r="F244" s="24">
        <f t="shared" si="59"/>
        <v>0</v>
      </c>
      <c r="G244" s="24">
        <f t="shared" si="36"/>
        <v>-641</v>
      </c>
      <c r="H244" s="24"/>
      <c r="I244" s="24">
        <f t="shared" si="63"/>
        <v>0</v>
      </c>
      <c r="J244" s="24">
        <f t="shared" si="63"/>
        <v>0</v>
      </c>
      <c r="K244" s="24">
        <f t="shared" si="63"/>
        <v>0</v>
      </c>
      <c r="L244" s="24">
        <f t="shared" si="63"/>
        <v>0</v>
      </c>
      <c r="M244" s="24">
        <f t="shared" si="63"/>
        <v>0</v>
      </c>
      <c r="N244" s="2"/>
    </row>
    <row r="245" spans="1:19" x14ac:dyDescent="0.2">
      <c r="A245" s="10">
        <v>794100</v>
      </c>
      <c r="B245" s="11" t="s">
        <v>66</v>
      </c>
      <c r="C245" s="24">
        <f t="shared" si="59"/>
        <v>0</v>
      </c>
      <c r="D245" s="24">
        <f t="shared" si="59"/>
        <v>0</v>
      </c>
      <c r="E245" s="24">
        <f t="shared" si="59"/>
        <v>0</v>
      </c>
      <c r="F245" s="24">
        <f t="shared" si="59"/>
        <v>0</v>
      </c>
      <c r="G245" s="24">
        <f t="shared" si="36"/>
        <v>0</v>
      </c>
      <c r="H245" s="24"/>
      <c r="I245" s="24">
        <f t="shared" si="63"/>
        <v>916</v>
      </c>
      <c r="J245" s="24">
        <f t="shared" si="63"/>
        <v>0</v>
      </c>
      <c r="K245" s="24">
        <f t="shared" si="63"/>
        <v>0</v>
      </c>
      <c r="L245" s="24">
        <f t="shared" si="63"/>
        <v>0</v>
      </c>
      <c r="M245" s="24">
        <f t="shared" si="63"/>
        <v>0</v>
      </c>
      <c r="N245" s="8"/>
      <c r="O245" s="3"/>
      <c r="P245" s="8"/>
    </row>
    <row r="246" spans="1:19" x14ac:dyDescent="0.2">
      <c r="A246" s="10">
        <v>794200</v>
      </c>
      <c r="B246" s="11" t="s">
        <v>55</v>
      </c>
      <c r="C246" s="24">
        <f t="shared" ref="C246:F260" si="64">SUMIF($A$8:$A$85,$A246,C$8:C$85)-SUMIF($A$96:$A$173,$A246,C$96:C$173)</f>
        <v>0</v>
      </c>
      <c r="D246" s="24">
        <f t="shared" si="64"/>
        <v>1111</v>
      </c>
      <c r="E246" s="24">
        <f t="shared" si="64"/>
        <v>-1111</v>
      </c>
      <c r="F246" s="24">
        <f t="shared" si="64"/>
        <v>0</v>
      </c>
      <c r="G246" s="24">
        <f t="shared" si="36"/>
        <v>-1111</v>
      </c>
      <c r="H246" s="24"/>
      <c r="I246" s="24">
        <f t="shared" ref="I246:M260" si="65">SUMIF($A$8:$A$85,$A246,I$8:I$85)-SUMIF($A$96:$A$173,$A246,I$96:I$173)</f>
        <v>275</v>
      </c>
      <c r="J246" s="24">
        <f t="shared" si="65"/>
        <v>0</v>
      </c>
      <c r="K246" s="24">
        <f t="shared" si="65"/>
        <v>0</v>
      </c>
      <c r="L246" s="24">
        <f t="shared" si="65"/>
        <v>0</v>
      </c>
      <c r="M246" s="24">
        <f t="shared" si="65"/>
        <v>0</v>
      </c>
      <c r="N246" s="8"/>
      <c r="O246" s="3"/>
    </row>
    <row r="247" spans="1:19" x14ac:dyDescent="0.2">
      <c r="A247" s="10">
        <v>795000</v>
      </c>
      <c r="B247" s="11" t="s">
        <v>70</v>
      </c>
      <c r="C247" s="24">
        <f t="shared" si="64"/>
        <v>0</v>
      </c>
      <c r="D247" s="24">
        <f t="shared" si="64"/>
        <v>0</v>
      </c>
      <c r="E247" s="24">
        <f t="shared" si="64"/>
        <v>0</v>
      </c>
      <c r="F247" s="24">
        <f t="shared" si="64"/>
        <v>0</v>
      </c>
      <c r="G247" s="24">
        <f t="shared" ref="G247" si="66">E247-F247</f>
        <v>0</v>
      </c>
      <c r="H247" s="24"/>
      <c r="I247" s="24">
        <f t="shared" si="65"/>
        <v>0</v>
      </c>
      <c r="J247" s="24">
        <f t="shared" si="65"/>
        <v>0</v>
      </c>
      <c r="K247" s="24">
        <f t="shared" si="65"/>
        <v>0</v>
      </c>
      <c r="L247" s="24">
        <f t="shared" si="65"/>
        <v>0</v>
      </c>
      <c r="M247" s="24">
        <f t="shared" si="65"/>
        <v>0</v>
      </c>
      <c r="N247" s="8"/>
      <c r="P247" s="3"/>
    </row>
    <row r="248" spans="1:19" x14ac:dyDescent="0.2">
      <c r="A248" s="10">
        <v>796000</v>
      </c>
      <c r="B248" s="11" t="s">
        <v>56</v>
      </c>
      <c r="C248" s="24">
        <f t="shared" si="64"/>
        <v>0</v>
      </c>
      <c r="D248" s="24">
        <f t="shared" si="64"/>
        <v>0</v>
      </c>
      <c r="E248" s="24">
        <f t="shared" si="64"/>
        <v>0</v>
      </c>
      <c r="F248" s="24">
        <f t="shared" si="64"/>
        <v>0.78999999999996362</v>
      </c>
      <c r="G248" s="24">
        <f t="shared" si="36"/>
        <v>-0.78999999999996362</v>
      </c>
      <c r="H248" s="24"/>
      <c r="I248" s="24">
        <f t="shared" si="65"/>
        <v>0</v>
      </c>
      <c r="J248" s="24">
        <f t="shared" si="65"/>
        <v>0</v>
      </c>
      <c r="K248" s="24">
        <f t="shared" si="65"/>
        <v>0</v>
      </c>
      <c r="L248" s="24">
        <f t="shared" si="65"/>
        <v>0</v>
      </c>
      <c r="M248" s="24">
        <f t="shared" si="65"/>
        <v>0</v>
      </c>
      <c r="N248" s="8"/>
      <c r="P248" s="3"/>
    </row>
    <row r="249" spans="1:19" x14ac:dyDescent="0.2">
      <c r="A249" s="10">
        <v>799200</v>
      </c>
      <c r="B249" s="11" t="s">
        <v>57</v>
      </c>
      <c r="C249" s="24">
        <f t="shared" si="64"/>
        <v>0</v>
      </c>
      <c r="D249" s="24">
        <f t="shared" si="64"/>
        <v>750</v>
      </c>
      <c r="E249" s="24">
        <f t="shared" si="64"/>
        <v>-750</v>
      </c>
      <c r="F249" s="24">
        <f t="shared" si="64"/>
        <v>0</v>
      </c>
      <c r="G249" s="24">
        <f t="shared" ref="G249:G250" si="67">E249-F249</f>
        <v>-750</v>
      </c>
      <c r="H249" s="24"/>
      <c r="I249" s="24">
        <f t="shared" si="65"/>
        <v>0</v>
      </c>
      <c r="J249" s="24">
        <f t="shared" si="65"/>
        <v>0</v>
      </c>
      <c r="K249" s="24">
        <f t="shared" si="65"/>
        <v>0</v>
      </c>
      <c r="L249" s="24">
        <f t="shared" si="65"/>
        <v>0</v>
      </c>
      <c r="M249" s="24">
        <f t="shared" si="65"/>
        <v>0</v>
      </c>
      <c r="N249" s="8"/>
      <c r="P249" s="3"/>
    </row>
    <row r="250" spans="1:19" x14ac:dyDescent="0.2">
      <c r="A250" s="10">
        <v>799300</v>
      </c>
      <c r="B250" s="11" t="s">
        <v>250</v>
      </c>
      <c r="C250" s="24">
        <f t="shared" si="64"/>
        <v>0</v>
      </c>
      <c r="D250" s="24">
        <f t="shared" si="64"/>
        <v>0</v>
      </c>
      <c r="E250" s="24">
        <f t="shared" si="64"/>
        <v>0</v>
      </c>
      <c r="F250" s="24">
        <f t="shared" si="64"/>
        <v>0</v>
      </c>
      <c r="G250" s="24">
        <f t="shared" si="67"/>
        <v>0</v>
      </c>
      <c r="H250" s="24"/>
      <c r="I250" s="24">
        <f t="shared" si="65"/>
        <v>0</v>
      </c>
      <c r="J250" s="24">
        <f t="shared" si="65"/>
        <v>0</v>
      </c>
      <c r="K250" s="24">
        <f t="shared" si="65"/>
        <v>0</v>
      </c>
      <c r="L250" s="24">
        <f t="shared" si="65"/>
        <v>0</v>
      </c>
      <c r="M250" s="24">
        <f t="shared" si="65"/>
        <v>0</v>
      </c>
      <c r="N250" s="8"/>
      <c r="P250" s="3"/>
    </row>
    <row r="251" spans="1:19" x14ac:dyDescent="0.2">
      <c r="A251" s="10">
        <v>799400</v>
      </c>
      <c r="B251" s="11" t="s">
        <v>58</v>
      </c>
      <c r="C251" s="24">
        <f t="shared" si="64"/>
        <v>0</v>
      </c>
      <c r="D251" s="24">
        <f t="shared" si="64"/>
        <v>0</v>
      </c>
      <c r="E251" s="24">
        <f t="shared" si="64"/>
        <v>0</v>
      </c>
      <c r="F251" s="24">
        <f t="shared" si="64"/>
        <v>0</v>
      </c>
      <c r="G251" s="24">
        <f t="shared" si="36"/>
        <v>0</v>
      </c>
      <c r="H251" s="24"/>
      <c r="I251" s="24">
        <f t="shared" si="65"/>
        <v>2011</v>
      </c>
      <c r="J251" s="24">
        <f t="shared" si="65"/>
        <v>0</v>
      </c>
      <c r="K251" s="24">
        <f t="shared" si="65"/>
        <v>0</v>
      </c>
      <c r="L251" s="24">
        <f t="shared" si="65"/>
        <v>0</v>
      </c>
      <c r="M251" s="24">
        <f t="shared" si="65"/>
        <v>0</v>
      </c>
      <c r="N251" s="2"/>
      <c r="O251" s="3"/>
      <c r="P251" s="3"/>
      <c r="Q251" s="8"/>
      <c r="S251" s="41"/>
    </row>
    <row r="252" spans="1:19" x14ac:dyDescent="0.2">
      <c r="A252" s="10">
        <v>799600</v>
      </c>
      <c r="B252" s="11" t="s">
        <v>73</v>
      </c>
      <c r="C252" s="24">
        <f t="shared" si="64"/>
        <v>0</v>
      </c>
      <c r="D252" s="24">
        <f t="shared" si="64"/>
        <v>0</v>
      </c>
      <c r="E252" s="24">
        <f t="shared" si="64"/>
        <v>0</v>
      </c>
      <c r="F252" s="24">
        <f t="shared" si="64"/>
        <v>0</v>
      </c>
      <c r="G252" s="24">
        <f t="shared" ref="G252" si="68">E252-F252</f>
        <v>0</v>
      </c>
      <c r="H252" s="24"/>
      <c r="I252" s="24">
        <f t="shared" si="65"/>
        <v>0</v>
      </c>
      <c r="J252" s="24">
        <f t="shared" si="65"/>
        <v>0</v>
      </c>
      <c r="K252" s="24">
        <f t="shared" si="65"/>
        <v>0</v>
      </c>
      <c r="L252" s="24">
        <f t="shared" si="65"/>
        <v>0</v>
      </c>
      <c r="M252" s="24">
        <f t="shared" si="65"/>
        <v>0</v>
      </c>
      <c r="N252" s="2"/>
      <c r="O252" s="3"/>
      <c r="P252" s="3"/>
      <c r="Q252" s="8"/>
      <c r="S252" s="41"/>
    </row>
    <row r="253" spans="1:19" x14ac:dyDescent="0.2">
      <c r="A253" s="10">
        <v>799620</v>
      </c>
      <c r="B253" s="11" t="s">
        <v>59</v>
      </c>
      <c r="C253" s="24">
        <f t="shared" si="64"/>
        <v>0</v>
      </c>
      <c r="D253" s="24">
        <f t="shared" si="64"/>
        <v>0</v>
      </c>
      <c r="E253" s="24">
        <f t="shared" si="64"/>
        <v>0</v>
      </c>
      <c r="F253" s="24">
        <f t="shared" si="64"/>
        <v>0</v>
      </c>
      <c r="G253" s="24">
        <f t="shared" si="36"/>
        <v>0</v>
      </c>
      <c r="H253" s="24"/>
      <c r="I253" s="24">
        <f t="shared" si="65"/>
        <v>0</v>
      </c>
      <c r="J253" s="24">
        <f t="shared" si="65"/>
        <v>0</v>
      </c>
      <c r="K253" s="24">
        <f t="shared" si="65"/>
        <v>0</v>
      </c>
      <c r="L253" s="24">
        <f t="shared" si="65"/>
        <v>0</v>
      </c>
      <c r="M253" s="24">
        <f t="shared" si="65"/>
        <v>0</v>
      </c>
      <c r="N253" s="2"/>
    </row>
    <row r="254" spans="1:19" x14ac:dyDescent="0.2">
      <c r="A254" s="52" t="s">
        <v>254</v>
      </c>
      <c r="B254" s="11" t="s">
        <v>255</v>
      </c>
      <c r="C254" s="24">
        <f t="shared" si="64"/>
        <v>0</v>
      </c>
      <c r="D254" s="24">
        <f t="shared" si="64"/>
        <v>0</v>
      </c>
      <c r="E254" s="24">
        <f t="shared" si="64"/>
        <v>0</v>
      </c>
      <c r="F254" s="24">
        <f t="shared" si="64"/>
        <v>0</v>
      </c>
      <c r="G254" s="24">
        <f t="shared" ref="G254" si="69">E254-F254</f>
        <v>0</v>
      </c>
      <c r="H254" s="24"/>
      <c r="I254" s="24">
        <f t="shared" si="65"/>
        <v>0</v>
      </c>
      <c r="J254" s="24">
        <f t="shared" si="65"/>
        <v>0</v>
      </c>
      <c r="K254" s="24">
        <f t="shared" si="65"/>
        <v>0</v>
      </c>
      <c r="L254" s="24">
        <f t="shared" si="65"/>
        <v>0</v>
      </c>
      <c r="M254" s="24">
        <f t="shared" si="65"/>
        <v>0</v>
      </c>
      <c r="N254" s="2"/>
    </row>
    <row r="255" spans="1:19" ht="15" customHeight="1" x14ac:dyDescent="0.2">
      <c r="A255" s="10">
        <v>799900</v>
      </c>
      <c r="B255" s="11" t="s">
        <v>256</v>
      </c>
      <c r="C255" s="24">
        <f t="shared" si="64"/>
        <v>0</v>
      </c>
      <c r="D255" s="24">
        <f t="shared" si="64"/>
        <v>0</v>
      </c>
      <c r="E255" s="24">
        <f t="shared" si="64"/>
        <v>0</v>
      </c>
      <c r="F255" s="24">
        <f t="shared" si="64"/>
        <v>0</v>
      </c>
      <c r="G255" s="24">
        <f t="shared" si="36"/>
        <v>0</v>
      </c>
      <c r="H255" s="24"/>
      <c r="I255" s="24">
        <f t="shared" si="65"/>
        <v>408</v>
      </c>
      <c r="J255" s="24">
        <f t="shared" si="65"/>
        <v>0</v>
      </c>
      <c r="K255" s="24">
        <f t="shared" si="65"/>
        <v>0</v>
      </c>
      <c r="L255" s="24">
        <f t="shared" si="65"/>
        <v>0</v>
      </c>
      <c r="M255" s="24">
        <f t="shared" si="65"/>
        <v>0</v>
      </c>
      <c r="N255" s="2"/>
    </row>
    <row r="256" spans="1:19" ht="15" customHeight="1" x14ac:dyDescent="0.2">
      <c r="A256" s="10">
        <v>811005</v>
      </c>
      <c r="B256" s="10" t="s">
        <v>257</v>
      </c>
      <c r="C256" s="24">
        <f t="shared" si="64"/>
        <v>0</v>
      </c>
      <c r="D256" s="24">
        <f t="shared" si="64"/>
        <v>0</v>
      </c>
      <c r="E256" s="24">
        <f t="shared" si="64"/>
        <v>0</v>
      </c>
      <c r="F256" s="24">
        <f t="shared" si="64"/>
        <v>0</v>
      </c>
      <c r="G256" s="24">
        <f t="shared" ref="G256" si="70">E256-F256</f>
        <v>0</v>
      </c>
      <c r="H256" s="24"/>
      <c r="I256" s="24">
        <f t="shared" si="65"/>
        <v>0</v>
      </c>
      <c r="J256" s="24">
        <f t="shared" si="65"/>
        <v>0</v>
      </c>
      <c r="K256" s="24">
        <f t="shared" si="65"/>
        <v>0</v>
      </c>
      <c r="L256" s="24">
        <f t="shared" si="65"/>
        <v>0</v>
      </c>
      <c r="M256" s="24">
        <f t="shared" si="65"/>
        <v>0</v>
      </c>
      <c r="N256" s="2"/>
    </row>
    <row r="257" spans="1:14" x14ac:dyDescent="0.2">
      <c r="A257" s="10">
        <v>813110</v>
      </c>
      <c r="B257" s="10" t="s">
        <v>259</v>
      </c>
      <c r="C257" s="24">
        <f t="shared" si="64"/>
        <v>0</v>
      </c>
      <c r="D257" s="24">
        <f t="shared" si="64"/>
        <v>0</v>
      </c>
      <c r="E257" s="24">
        <f t="shared" si="64"/>
        <v>0</v>
      </c>
      <c r="F257" s="24">
        <f t="shared" si="64"/>
        <v>0</v>
      </c>
      <c r="G257" s="24">
        <f t="shared" si="36"/>
        <v>0</v>
      </c>
      <c r="H257" s="24"/>
      <c r="I257" s="24">
        <f t="shared" si="65"/>
        <v>0</v>
      </c>
      <c r="J257" s="24">
        <f t="shared" si="65"/>
        <v>0</v>
      </c>
      <c r="K257" s="24">
        <f t="shared" si="65"/>
        <v>0</v>
      </c>
      <c r="L257" s="24">
        <f t="shared" si="65"/>
        <v>0</v>
      </c>
      <c r="M257" s="24">
        <f t="shared" si="65"/>
        <v>0</v>
      </c>
      <c r="N257" s="8"/>
    </row>
    <row r="258" spans="1:14" x14ac:dyDescent="0.2">
      <c r="A258" s="10">
        <v>813200</v>
      </c>
      <c r="B258" s="10" t="s">
        <v>260</v>
      </c>
      <c r="C258" s="24">
        <f t="shared" si="64"/>
        <v>0</v>
      </c>
      <c r="D258" s="24">
        <f t="shared" si="64"/>
        <v>0</v>
      </c>
      <c r="E258" s="24">
        <f t="shared" si="64"/>
        <v>0</v>
      </c>
      <c r="F258" s="24">
        <f t="shared" si="64"/>
        <v>0</v>
      </c>
      <c r="G258" s="24">
        <f t="shared" si="36"/>
        <v>0</v>
      </c>
      <c r="H258" s="24"/>
      <c r="I258" s="24">
        <f t="shared" si="65"/>
        <v>0</v>
      </c>
      <c r="J258" s="24">
        <f t="shared" si="65"/>
        <v>0</v>
      </c>
      <c r="K258" s="24">
        <f t="shared" si="65"/>
        <v>0</v>
      </c>
      <c r="L258" s="24">
        <f t="shared" si="65"/>
        <v>0</v>
      </c>
      <c r="M258" s="24">
        <f t="shared" si="65"/>
        <v>0</v>
      </c>
      <c r="N258" s="8"/>
    </row>
    <row r="259" spans="1:14" x14ac:dyDescent="0.2">
      <c r="A259" s="10">
        <v>817000</v>
      </c>
      <c r="B259" s="10" t="s">
        <v>258</v>
      </c>
      <c r="C259" s="24">
        <f t="shared" si="64"/>
        <v>0</v>
      </c>
      <c r="D259" s="24">
        <f t="shared" si="64"/>
        <v>0</v>
      </c>
      <c r="E259" s="24">
        <f t="shared" si="64"/>
        <v>0</v>
      </c>
      <c r="F259" s="24">
        <f t="shared" si="64"/>
        <v>0</v>
      </c>
      <c r="G259" s="24">
        <f t="shared" si="36"/>
        <v>0</v>
      </c>
      <c r="H259" s="24"/>
      <c r="I259" s="24">
        <f t="shared" si="65"/>
        <v>0</v>
      </c>
      <c r="J259" s="24">
        <f t="shared" si="65"/>
        <v>0</v>
      </c>
      <c r="K259" s="24">
        <f t="shared" si="65"/>
        <v>0</v>
      </c>
      <c r="L259" s="24">
        <f t="shared" si="65"/>
        <v>0</v>
      </c>
      <c r="M259" s="24">
        <f t="shared" si="65"/>
        <v>0</v>
      </c>
      <c r="N259" s="8"/>
    </row>
    <row r="260" spans="1:14" x14ac:dyDescent="0.2">
      <c r="A260" s="10">
        <v>818000</v>
      </c>
      <c r="B260" s="10" t="s">
        <v>67</v>
      </c>
      <c r="C260" s="24">
        <f t="shared" si="64"/>
        <v>0</v>
      </c>
      <c r="D260" s="24">
        <f t="shared" si="64"/>
        <v>0</v>
      </c>
      <c r="E260" s="24">
        <f t="shared" si="64"/>
        <v>0</v>
      </c>
      <c r="F260" s="24">
        <f t="shared" si="64"/>
        <v>0</v>
      </c>
      <c r="G260" s="24">
        <f t="shared" si="36"/>
        <v>0</v>
      </c>
      <c r="H260" s="24"/>
      <c r="I260" s="24">
        <f t="shared" si="65"/>
        <v>2000</v>
      </c>
      <c r="J260" s="24">
        <f t="shared" si="65"/>
        <v>0</v>
      </c>
      <c r="K260" s="24">
        <f t="shared" si="65"/>
        <v>0</v>
      </c>
      <c r="L260" s="24">
        <f t="shared" si="65"/>
        <v>0</v>
      </c>
      <c r="M260" s="24">
        <f t="shared" si="65"/>
        <v>0</v>
      </c>
      <c r="N260" s="8"/>
    </row>
    <row r="261" spans="1:14" s="43" customFormat="1" x14ac:dyDescent="0.2">
      <c r="A261" s="34"/>
      <c r="B261" s="11" t="s">
        <v>60</v>
      </c>
      <c r="C261" s="25">
        <f>SUM(C183:C260)</f>
        <v>0</v>
      </c>
      <c r="D261" s="25">
        <f>SUM(D183:D260)</f>
        <v>105570</v>
      </c>
      <c r="E261" s="25">
        <f>C261-D261</f>
        <v>-105570</v>
      </c>
      <c r="F261" s="25">
        <f>SUM(F183:F260)</f>
        <v>-1059.1899999999996</v>
      </c>
      <c r="G261" s="25">
        <f t="shared" si="36"/>
        <v>-104510.81</v>
      </c>
      <c r="H261" s="25"/>
      <c r="I261" s="25">
        <f>SUM(I183:I260)</f>
        <v>52960</v>
      </c>
      <c r="J261" s="25">
        <f>SUM(J183:J260)</f>
        <v>9935</v>
      </c>
      <c r="K261" s="25">
        <f>SUM(K183:K260)</f>
        <v>381</v>
      </c>
      <c r="L261" s="25">
        <f>SUM(L183:L260)</f>
        <v>0</v>
      </c>
      <c r="M261" s="25">
        <f>SUM(M183:M260)</f>
        <v>148</v>
      </c>
      <c r="N261" s="42"/>
    </row>
    <row r="262" spans="1:14" x14ac:dyDescent="0.2">
      <c r="B262" s="4" t="s">
        <v>61</v>
      </c>
    </row>
  </sheetData>
  <mergeCells count="15">
    <mergeCell ref="A176:L176"/>
    <mergeCell ref="A177:L177"/>
    <mergeCell ref="A179:L179"/>
    <mergeCell ref="I181:M181"/>
    <mergeCell ref="A178:L178"/>
    <mergeCell ref="A91:L91"/>
    <mergeCell ref="A89:L89"/>
    <mergeCell ref="A90:L90"/>
    <mergeCell ref="A92:L92"/>
    <mergeCell ref="I94:M94"/>
    <mergeCell ref="A1:L1"/>
    <mergeCell ref="A2:L2"/>
    <mergeCell ref="A3:L3"/>
    <mergeCell ref="A4:L4"/>
    <mergeCell ref="I6:M6"/>
  </mergeCells>
  <printOptions horizontalCentered="1"/>
  <pageMargins left="0" right="0" top="0.25" bottom="0.25" header="0.3" footer="0.3"/>
  <pageSetup scale="64" fitToHeight="0" orientation="portrait" r:id="rId1"/>
  <headerFooter>
    <oddFooter>&amp;C&amp;P</oddFooter>
  </headerFooter>
  <rowBreaks count="2" manualBreakCount="2">
    <brk id="87" max="12" man="1"/>
    <brk id="17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138</v>
      </c>
      <c r="B1" s="46" t="s">
        <v>137</v>
      </c>
      <c r="C1" s="46" t="s">
        <v>81</v>
      </c>
      <c r="D1" s="47" t="s">
        <v>80</v>
      </c>
      <c r="E1" s="46" t="s">
        <v>136</v>
      </c>
      <c r="F1" s="46" t="s">
        <v>135</v>
      </c>
      <c r="G1" s="46" t="s">
        <v>134</v>
      </c>
      <c r="H1" s="46" t="s">
        <v>6</v>
      </c>
      <c r="I1" s="46" t="s">
        <v>7</v>
      </c>
      <c r="J1" s="46" t="s">
        <v>133</v>
      </c>
      <c r="K1" s="46" t="s">
        <v>132</v>
      </c>
      <c r="L1" s="46" t="s">
        <v>131</v>
      </c>
    </row>
    <row r="2" spans="1:12" ht="15" customHeight="1" x14ac:dyDescent="0.25">
      <c r="A2" s="44">
        <v>700000</v>
      </c>
      <c r="B2" s="44">
        <v>101</v>
      </c>
      <c r="C2" s="48" t="s">
        <v>139</v>
      </c>
      <c r="D2" s="44" t="s">
        <v>82</v>
      </c>
      <c r="E2" s="44" t="s">
        <v>130</v>
      </c>
      <c r="F2" s="44" t="s">
        <v>91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140</v>
      </c>
      <c r="D3" s="44" t="s">
        <v>82</v>
      </c>
      <c r="E3" s="44" t="s">
        <v>129</v>
      </c>
      <c r="F3" s="44" t="s">
        <v>91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143</v>
      </c>
      <c r="D4" s="44" t="s">
        <v>82</v>
      </c>
      <c r="E4" s="44" t="s">
        <v>126</v>
      </c>
      <c r="F4" s="44" t="s">
        <v>91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144</v>
      </c>
      <c r="D5" s="44" t="s">
        <v>82</v>
      </c>
      <c r="E5" s="44" t="s">
        <v>125</v>
      </c>
      <c r="F5" s="44" t="s">
        <v>91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146</v>
      </c>
      <c r="D6" s="44" t="s">
        <v>82</v>
      </c>
      <c r="E6" s="44" t="s">
        <v>123</v>
      </c>
      <c r="F6" s="44" t="s">
        <v>91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147</v>
      </c>
      <c r="D7" s="44" t="s">
        <v>82</v>
      </c>
      <c r="E7" s="44" t="s">
        <v>122</v>
      </c>
      <c r="F7" s="44" t="s">
        <v>91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148</v>
      </c>
      <c r="D8" s="44" t="s">
        <v>82</v>
      </c>
      <c r="E8" s="44" t="s">
        <v>121</v>
      </c>
      <c r="F8" s="44" t="s">
        <v>91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149</v>
      </c>
      <c r="D9" s="44" t="s">
        <v>82</v>
      </c>
      <c r="E9" s="44" t="s">
        <v>120</v>
      </c>
      <c r="F9" s="44" t="s">
        <v>91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150</v>
      </c>
      <c r="D10" s="44" t="s">
        <v>82</v>
      </c>
      <c r="E10" s="44" t="s">
        <v>119</v>
      </c>
      <c r="F10" s="44" t="s">
        <v>91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151</v>
      </c>
      <c r="D11" s="44" t="s">
        <v>82</v>
      </c>
      <c r="E11" s="44" t="s">
        <v>118</v>
      </c>
      <c r="F11" s="44" t="s">
        <v>91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152</v>
      </c>
      <c r="D12" s="44" t="s">
        <v>82</v>
      </c>
      <c r="E12" s="44" t="s">
        <v>117</v>
      </c>
      <c r="F12" s="44" t="s">
        <v>91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153</v>
      </c>
      <c r="D13" s="44" t="s">
        <v>82</v>
      </c>
      <c r="E13" s="44" t="s">
        <v>116</v>
      </c>
      <c r="F13" s="44" t="s">
        <v>91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154</v>
      </c>
      <c r="D14" s="44" t="s">
        <v>82</v>
      </c>
      <c r="E14" s="44" t="s">
        <v>115</v>
      </c>
      <c r="F14" s="44" t="s">
        <v>91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156</v>
      </c>
      <c r="D15" s="44" t="s">
        <v>82</v>
      </c>
      <c r="E15" s="44" t="s">
        <v>113</v>
      </c>
      <c r="F15" s="44" t="s">
        <v>91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159</v>
      </c>
      <c r="D16" s="44" t="s">
        <v>82</v>
      </c>
      <c r="E16" s="44" t="s">
        <v>110</v>
      </c>
      <c r="F16" s="44" t="s">
        <v>91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160</v>
      </c>
      <c r="D17" s="44" t="s">
        <v>82</v>
      </c>
      <c r="E17" s="44" t="s">
        <v>109</v>
      </c>
      <c r="F17" s="44" t="s">
        <v>91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161</v>
      </c>
      <c r="D18" s="44" t="s">
        <v>82</v>
      </c>
      <c r="E18" s="44" t="s">
        <v>108</v>
      </c>
      <c r="F18" s="44" t="s">
        <v>91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162</v>
      </c>
      <c r="D19" s="44" t="s">
        <v>82</v>
      </c>
      <c r="E19" s="44" t="s">
        <v>107</v>
      </c>
      <c r="F19" s="44" t="s">
        <v>91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163</v>
      </c>
      <c r="D20" s="44" t="s">
        <v>82</v>
      </c>
      <c r="E20" s="44" t="s">
        <v>106</v>
      </c>
      <c r="F20" s="44" t="s">
        <v>91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164</v>
      </c>
      <c r="D21" s="44" t="s">
        <v>82</v>
      </c>
      <c r="E21" s="44" t="s">
        <v>105</v>
      </c>
      <c r="F21" s="44" t="s">
        <v>91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165</v>
      </c>
      <c r="D22" s="44" t="s">
        <v>82</v>
      </c>
      <c r="E22" s="44" t="s">
        <v>104</v>
      </c>
      <c r="F22" s="44" t="s">
        <v>91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166</v>
      </c>
      <c r="D23" s="44" t="s">
        <v>82</v>
      </c>
      <c r="E23" s="44" t="s">
        <v>103</v>
      </c>
      <c r="F23" s="44" t="s">
        <v>91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167</v>
      </c>
      <c r="D24" s="44" t="s">
        <v>82</v>
      </c>
      <c r="E24" s="44" t="s">
        <v>102</v>
      </c>
      <c r="F24" s="44" t="s">
        <v>91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168</v>
      </c>
      <c r="D25" s="44" t="s">
        <v>82</v>
      </c>
      <c r="E25" s="44" t="s">
        <v>101</v>
      </c>
      <c r="F25" s="44" t="s">
        <v>91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169</v>
      </c>
      <c r="D26" s="44" t="s">
        <v>82</v>
      </c>
      <c r="E26" s="44" t="s">
        <v>100</v>
      </c>
      <c r="F26" s="44" t="s">
        <v>91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170</v>
      </c>
      <c r="D27" s="44" t="s">
        <v>82</v>
      </c>
      <c r="E27" s="44" t="s">
        <v>99</v>
      </c>
      <c r="F27" s="44" t="s">
        <v>91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171</v>
      </c>
      <c r="D28" s="44" t="s">
        <v>82</v>
      </c>
      <c r="E28" s="44" t="s">
        <v>98</v>
      </c>
      <c r="F28" s="44" t="s">
        <v>91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172</v>
      </c>
      <c r="D29" s="44" t="s">
        <v>82</v>
      </c>
      <c r="E29" s="44" t="s">
        <v>97</v>
      </c>
      <c r="F29" s="44" t="s">
        <v>91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173</v>
      </c>
      <c r="D30" s="44" t="s">
        <v>82</v>
      </c>
      <c r="E30" s="44" t="s">
        <v>96</v>
      </c>
      <c r="F30" s="44" t="s">
        <v>91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174</v>
      </c>
      <c r="D31" s="44" t="s">
        <v>82</v>
      </c>
      <c r="E31" s="44" t="s">
        <v>95</v>
      </c>
      <c r="F31" s="44" t="s">
        <v>91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174</v>
      </c>
      <c r="D32" s="44" t="s">
        <v>82</v>
      </c>
      <c r="E32" s="44" t="s">
        <v>95</v>
      </c>
      <c r="F32" s="44" t="s">
        <v>91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177</v>
      </c>
      <c r="D33" s="44" t="s">
        <v>82</v>
      </c>
      <c r="E33" s="44" t="s">
        <v>92</v>
      </c>
      <c r="F33" s="44" t="s">
        <v>91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145</v>
      </c>
      <c r="D34" s="44" t="s">
        <v>85</v>
      </c>
      <c r="E34" s="44" t="s">
        <v>124</v>
      </c>
      <c r="F34" s="44" t="s">
        <v>91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141</v>
      </c>
      <c r="D35" s="44" t="s">
        <v>83</v>
      </c>
      <c r="E35" s="44" t="s">
        <v>128</v>
      </c>
      <c r="F35" s="44" t="s">
        <v>91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158</v>
      </c>
      <c r="D36" s="44" t="s">
        <v>86</v>
      </c>
      <c r="E36" s="44" t="s">
        <v>111</v>
      </c>
      <c r="F36" s="44" t="s">
        <v>91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142</v>
      </c>
      <c r="D37" s="44" t="s">
        <v>84</v>
      </c>
      <c r="E37" s="44" t="s">
        <v>127</v>
      </c>
      <c r="F37" s="44" t="s">
        <v>91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175</v>
      </c>
      <c r="D38" s="44" t="s">
        <v>89</v>
      </c>
      <c r="E38" s="44" t="s">
        <v>94</v>
      </c>
      <c r="F38" s="44" t="s">
        <v>91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155</v>
      </c>
      <c r="D39" s="44" t="s">
        <v>87</v>
      </c>
      <c r="E39" s="44" t="s">
        <v>114</v>
      </c>
      <c r="F39" s="44" t="s">
        <v>91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157</v>
      </c>
      <c r="D40" s="44" t="s">
        <v>88</v>
      </c>
      <c r="E40" s="44" t="s">
        <v>112</v>
      </c>
      <c r="F40" s="44" t="s">
        <v>91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176</v>
      </c>
      <c r="D41" s="44" t="s">
        <v>90</v>
      </c>
      <c r="E41" s="44" t="s">
        <v>93</v>
      </c>
      <c r="F41" s="44" t="s">
        <v>91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2021-05-17T17:21:21Z</dcterms:modified>
</cp:coreProperties>
</file>