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Staples - Reporting and Grants\Fines and Fees (Discretionary) Reports\FY 22 - 23 Fines\"/>
    </mc:Choice>
  </mc:AlternateContent>
  <xr:revisionPtr revIDLastSave="0" documentId="13_ncr:1_{CD716C90-C40D-42C9-862F-A321B20F80D5}" xr6:coauthVersionLast="36" xr6:coauthVersionMax="36" xr10:uidLastSave="{00000000-0000-0000-0000-000000000000}"/>
  <bookViews>
    <workbookView xWindow="0" yWindow="0" windowWidth="28800" windowHeight="12225" xr2:uid="{8E5ED1C8-E44E-4AEF-A16D-30088F5E69B2}"/>
  </bookViews>
  <sheets>
    <sheet name="FY 22-23 UL" sheetId="1" r:id="rId1"/>
    <sheet name="FY22-23 HSC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4" i="2"/>
  <c r="F78" i="1" l="1"/>
  <c r="F52" i="1" l="1"/>
  <c r="F71" i="1" l="1"/>
  <c r="F40" i="1" l="1"/>
  <c r="F41" i="1" s="1"/>
  <c r="F53" i="1" l="1"/>
  <c r="B2" i="2" l="1"/>
  <c r="B2" i="1"/>
  <c r="F15" i="2" l="1"/>
  <c r="F24" i="2" s="1"/>
  <c r="F76" i="1" l="1"/>
  <c r="F80" i="1" l="1"/>
</calcChain>
</file>

<file path=xl/sharedStrings.xml><?xml version="1.0" encoding="utf-8"?>
<sst xmlns="http://schemas.openxmlformats.org/spreadsheetml/2006/main" count="209" uniqueCount="120">
  <si>
    <t>Fines Budget</t>
  </si>
  <si>
    <t>55010300-101-4100-CRRNT</t>
  </si>
  <si>
    <t>AREA</t>
  </si>
  <si>
    <t>CONTACT</t>
  </si>
  <si>
    <t>DESCRIPTION</t>
  </si>
  <si>
    <t>REQUESTED</t>
  </si>
  <si>
    <t xml:space="preserve"> ORIGINAL BUDGET</t>
  </si>
  <si>
    <t>EXPENDITURE</t>
  </si>
  <si>
    <t>GROVER #</t>
  </si>
  <si>
    <t>VOUCHER #</t>
  </si>
  <si>
    <t>DATE / COMMENTS</t>
  </si>
  <si>
    <t xml:space="preserve">Patrick Reakes </t>
  </si>
  <si>
    <t>HSS</t>
  </si>
  <si>
    <t>n/a</t>
  </si>
  <si>
    <t>MSL</t>
  </si>
  <si>
    <t>Val Minson</t>
  </si>
  <si>
    <t>Greg PCard</t>
  </si>
  <si>
    <t>SAS</t>
  </si>
  <si>
    <t>PSV</t>
  </si>
  <si>
    <t>Fletcher Durant</t>
  </si>
  <si>
    <t>UPS Charges LSTA2 and ARPA grant projects</t>
  </si>
  <si>
    <t>Greg PCard 4015FY account</t>
  </si>
  <si>
    <t>ACQ</t>
  </si>
  <si>
    <t>Erin Gallagher</t>
  </si>
  <si>
    <t>Greg PCard amazon.com</t>
  </si>
  <si>
    <t>AFA</t>
  </si>
  <si>
    <t>Ann Lindell</t>
  </si>
  <si>
    <t>Stacey Ewing</t>
  </si>
  <si>
    <t>EDU</t>
  </si>
  <si>
    <t>Sakuna Saengow</t>
  </si>
  <si>
    <t>John Nemmers</t>
  </si>
  <si>
    <t>PO 2200989660</t>
  </si>
  <si>
    <t>PO to Formaspace Technical Furniture</t>
  </si>
  <si>
    <t>Peter Miller</t>
  </si>
  <si>
    <t>Knight Raven Book move MSL to FLARE</t>
  </si>
  <si>
    <t>PO to Jerome Guilford</t>
  </si>
  <si>
    <t xml:space="preserve">Fldable Photo Studio Box </t>
  </si>
  <si>
    <t>Greg PCard amazon.com (Two charges $97.99 and $15.99)</t>
  </si>
  <si>
    <t>ALA 2022 Annual Conference  - AIRFARE</t>
  </si>
  <si>
    <t>TA 0000477152</t>
  </si>
  <si>
    <t>Colson's PCARD - Paid 4/15/22</t>
  </si>
  <si>
    <t>IT Supplies (ordered for Mike Tyler as his card was having issues)</t>
  </si>
  <si>
    <t>n/a Email from Mike Tyler</t>
  </si>
  <si>
    <t>Budget Remaining</t>
  </si>
  <si>
    <t>Budget Requested &amp; Spent</t>
  </si>
  <si>
    <t>Ben Walker</t>
  </si>
  <si>
    <t xml:space="preserve">Budget Remaining </t>
  </si>
  <si>
    <t>YTD Expenditures</t>
  </si>
  <si>
    <t>YTD Lib Fines</t>
  </si>
  <si>
    <t>Remaining Balance</t>
  </si>
  <si>
    <t>Work Table (custom) PO 2200989660</t>
  </si>
  <si>
    <t>55170100-185-4100-CRRNT</t>
  </si>
  <si>
    <t>Hannah Norton</t>
  </si>
  <si>
    <t>Evangeline Giaconia</t>
  </si>
  <si>
    <t>Greg's PCard Pechanga Resort Casino (Should have a $100.00 credit back after stay for "incidentals"</t>
  </si>
  <si>
    <t>ALF</t>
  </si>
  <si>
    <t>Tabby Pursley</t>
  </si>
  <si>
    <t>Shelving for Map Cases to go into</t>
  </si>
  <si>
    <t>PO to Patterson Pope</t>
  </si>
  <si>
    <t>Greg's PCard Continental Capers (Additional $500 provided by other)</t>
  </si>
  <si>
    <r>
      <t xml:space="preserve">Lodging for Evangeline Giaconia for International Conference of Indigenous Archives, Libraries, and Museums. Temecula, CA October 25 - 27, 2022 </t>
    </r>
    <r>
      <rPr>
        <b/>
        <sz val="11"/>
        <color rgb="FF000000"/>
        <rFont val="Calibri Light"/>
        <family val="2"/>
        <scheme val="major"/>
      </rPr>
      <t>(Allocated $1,318.00)</t>
    </r>
    <r>
      <rPr>
        <sz val="11"/>
        <color rgb="FF000000"/>
        <rFont val="Calibri Light"/>
        <family val="2"/>
        <scheme val="major"/>
      </rPr>
      <t xml:space="preserve"> Supplemental funding from other dept.</t>
    </r>
  </si>
  <si>
    <r>
      <t xml:space="preserve">Flight for Evangeline Giaconia for International Conference of Indigenous Archives, Libraries, and Museums. Temecula, CA October 25 - 27, 2022  </t>
    </r>
    <r>
      <rPr>
        <b/>
        <sz val="11"/>
        <color rgb="FF000000"/>
        <rFont val="Calibri Light"/>
        <family val="2"/>
        <scheme val="major"/>
      </rPr>
      <t>(Allocated $1,318.00)</t>
    </r>
    <r>
      <rPr>
        <sz val="11"/>
        <color rgb="FF000000"/>
        <rFont val="Calibri Light"/>
        <family val="2"/>
        <scheme val="major"/>
      </rPr>
      <t xml:space="preserve"> Supplemental funding from other dept.</t>
    </r>
  </si>
  <si>
    <t>Meals (Allocated $1,318.00) Supplemental funding from other dept.</t>
  </si>
  <si>
    <t>Reimbursement (Evangeline's Personal Funds)</t>
  </si>
  <si>
    <t>Brittany Kester</t>
  </si>
  <si>
    <t xml:space="preserve">	Identity and Multilingualism through Picture Books Summer Institute</t>
  </si>
  <si>
    <t>Sheri Edwards</t>
  </si>
  <si>
    <t>libraryjuiceacademy.com registration</t>
  </si>
  <si>
    <t>DPS</t>
  </si>
  <si>
    <t>Plato Smith</t>
  </si>
  <si>
    <t>FY 23 UF's Advanced Leadership for Academics and Professionals Program</t>
  </si>
  <si>
    <t>JE0003913148</t>
  </si>
  <si>
    <t>8/11/22 - E2R - Sommer Green</t>
  </si>
  <si>
    <t>Uline credit for dollys</t>
  </si>
  <si>
    <t xml:space="preserve">$4143.85 in CYFWD for Encumbrances </t>
  </si>
  <si>
    <t>Mileage ER 0001077672</t>
  </si>
  <si>
    <t>Christine Yip</t>
  </si>
  <si>
    <t>Amazon - Calculator refund</t>
  </si>
  <si>
    <t>Mileage ER 0001081403</t>
  </si>
  <si>
    <t>TA 0000485515  ER 0001087469</t>
  </si>
  <si>
    <t>Greg PCard 4015FY account - amount is an adjustment</t>
  </si>
  <si>
    <t>Soncera Keene</t>
  </si>
  <si>
    <t>Powerbanks and Headphones</t>
  </si>
  <si>
    <t>IT 113954</t>
  </si>
  <si>
    <t>Dell - Mike Tyler punchout cart</t>
  </si>
  <si>
    <t>Two mobile workstations</t>
  </si>
  <si>
    <t>IT 113790</t>
  </si>
  <si>
    <t>Dell - Mike Tyler Amazon</t>
  </si>
  <si>
    <t>HSCL</t>
  </si>
  <si>
    <t>Emily McElroy</t>
  </si>
  <si>
    <t>ER 0001089127 - Online Reimb Submitted</t>
  </si>
  <si>
    <t xml:space="preserve">Parking - 1st day on campus </t>
  </si>
  <si>
    <t>Laurie Taylor</t>
  </si>
  <si>
    <t>Greg PCard - waiting for payment link</t>
  </si>
  <si>
    <t>Certificate in OER librarianship</t>
  </si>
  <si>
    <t>Image Retrieval Golden Thread NXT Software</t>
  </si>
  <si>
    <t>PO to Image Retrieval</t>
  </si>
  <si>
    <t>Shelia DeRoche</t>
  </si>
  <si>
    <t>DLC</t>
  </si>
  <si>
    <t>Charging Cable</t>
  </si>
  <si>
    <t>IT 114017</t>
  </si>
  <si>
    <t>Mike Tyler Amazon</t>
  </si>
  <si>
    <t>IT 113488</t>
  </si>
  <si>
    <t>USB Extension Cable</t>
  </si>
  <si>
    <t>Ilana Abend-Davis</t>
  </si>
  <si>
    <t>Virtual Courses 6 week ala.org Fundamentals of Cataloging 2023</t>
  </si>
  <si>
    <t>Greg's PCard</t>
  </si>
  <si>
    <t>CAT</t>
  </si>
  <si>
    <t>American Button Machines Pinback Button Set</t>
  </si>
  <si>
    <t>DLS</t>
  </si>
  <si>
    <t>everhour.com subscription</t>
  </si>
  <si>
    <t>Tyler PCard - yearly rate $1,300.00</t>
  </si>
  <si>
    <t>Adam Chalmers</t>
  </si>
  <si>
    <t>IT 114206</t>
  </si>
  <si>
    <t>MicroSD to SD Memory Card Adapter</t>
  </si>
  <si>
    <t>SUS</t>
  </si>
  <si>
    <t>Reimbursement Shipping Charges East Carolina University</t>
  </si>
  <si>
    <t>V1004130</t>
  </si>
  <si>
    <t>Two mobile workstations ($588.96 already paid)</t>
  </si>
  <si>
    <t>Two mobile workstations ($588.96 of $1271.72)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</si>
</sst>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theme="1"/>
      <name val="Arial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Arial"/>
      <family val="2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 shrinkToFit="1"/>
    </xf>
    <xf numFmtId="49" fontId="3" fillId="0" borderId="2" xfId="0" applyNumberFormat="1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4" fontId="9" fillId="0" borderId="0" xfId="0" applyNumberFormat="1" applyFont="1" applyFill="1" applyBorder="1"/>
    <xf numFmtId="4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8" fillId="0" borderId="5" xfId="0" applyFont="1" applyFill="1" applyBorder="1" applyAlignment="1"/>
    <xf numFmtId="0" fontId="8" fillId="0" borderId="0" xfId="0" applyFont="1" applyFill="1"/>
    <xf numFmtId="2" fontId="7" fillId="0" borderId="0" xfId="0" applyNumberFormat="1" applyFont="1" applyFill="1" applyBorder="1"/>
    <xf numFmtId="44" fontId="6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wrapText="1"/>
    </xf>
    <xf numFmtId="0" fontId="10" fillId="0" borderId="0" xfId="0" applyFont="1" applyFill="1"/>
    <xf numFmtId="0" fontId="6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0" fillId="2" borderId="0" xfId="0" applyFont="1" applyFill="1"/>
    <xf numFmtId="2" fontId="7" fillId="2" borderId="0" xfId="0" applyNumberFormat="1" applyFont="1" applyFill="1" applyBorder="1"/>
    <xf numFmtId="44" fontId="6" fillId="2" borderId="0" xfId="0" applyNumberFormat="1" applyFont="1" applyFill="1" applyBorder="1"/>
    <xf numFmtId="43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wrapText="1"/>
    </xf>
    <xf numFmtId="0" fontId="8" fillId="2" borderId="0" xfId="0" applyFont="1" applyFill="1"/>
    <xf numFmtId="0" fontId="11" fillId="0" borderId="0" xfId="0" applyFont="1" applyFill="1" applyAlignment="1"/>
    <xf numFmtId="43" fontId="2" fillId="0" borderId="0" xfId="0" applyNumberFormat="1" applyFont="1" applyAlignment="1"/>
    <xf numFmtId="0" fontId="2" fillId="0" borderId="0" xfId="0" applyFont="1" applyAlignment="1"/>
    <xf numFmtId="44" fontId="2" fillId="0" borderId="0" xfId="1" applyFont="1" applyAlignment="1"/>
    <xf numFmtId="44" fontId="2" fillId="0" borderId="0" xfId="0" applyNumberFormat="1" applyFont="1" applyAlignment="1"/>
    <xf numFmtId="0" fontId="0" fillId="0" borderId="6" xfId="0" applyBorder="1" applyAlignment="1"/>
    <xf numFmtId="0" fontId="0" fillId="0" borderId="6" xfId="0" applyBorder="1"/>
    <xf numFmtId="0" fontId="4" fillId="0" borderId="4" xfId="0" applyFont="1" applyBorder="1" applyAlignment="1"/>
    <xf numFmtId="8" fontId="12" fillId="0" borderId="0" xfId="0" applyNumberFormat="1" applyFont="1" applyAlignment="1"/>
    <xf numFmtId="0" fontId="12" fillId="0" borderId="0" xfId="0" applyFont="1" applyAlignment="1">
      <alignment horizontal="center"/>
    </xf>
    <xf numFmtId="6" fontId="5" fillId="0" borderId="0" xfId="0" applyNumberFormat="1" applyFont="1" applyAlignment="1"/>
    <xf numFmtId="164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6" fillId="0" borderId="4" xfId="0" applyFont="1" applyFill="1" applyBorder="1" applyAlignment="1"/>
    <xf numFmtId="43" fontId="6" fillId="0" borderId="0" xfId="0" applyNumberFormat="1" applyFont="1" applyFill="1" applyBorder="1"/>
    <xf numFmtId="43" fontId="7" fillId="0" borderId="0" xfId="0" applyNumberFormat="1" applyFont="1" applyFill="1" applyBorder="1"/>
    <xf numFmtId="0" fontId="8" fillId="0" borderId="0" xfId="0" applyFont="1"/>
    <xf numFmtId="44" fontId="5" fillId="0" borderId="0" xfId="1" applyFont="1" applyAlignment="1"/>
    <xf numFmtId="0" fontId="6" fillId="0" borderId="0" xfId="0" applyFont="1" applyFill="1" applyBorder="1" applyAlignment="1"/>
    <xf numFmtId="8" fontId="2" fillId="0" borderId="0" xfId="0" applyNumberFormat="1" applyFont="1" applyAlignment="1"/>
    <xf numFmtId="49" fontId="7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4" xfId="0" applyFont="1" applyFill="1" applyBorder="1" applyAlignment="1">
      <alignment horizontal="left"/>
    </xf>
    <xf numFmtId="0" fontId="7" fillId="0" borderId="0" xfId="0" applyFont="1"/>
    <xf numFmtId="44" fontId="5" fillId="0" borderId="0" xfId="0" applyNumberFormat="1" applyFont="1" applyAlignment="1"/>
    <xf numFmtId="0" fontId="5" fillId="0" borderId="0" xfId="0" applyFont="1" applyAlignment="1"/>
    <xf numFmtId="0" fontId="6" fillId="0" borderId="0" xfId="0" applyFont="1" applyFill="1" applyBorder="1"/>
    <xf numFmtId="0" fontId="13" fillId="0" borderId="0" xfId="0" applyFont="1" applyFill="1"/>
    <xf numFmtId="0" fontId="13" fillId="0" borderId="0" xfId="0" applyFont="1"/>
    <xf numFmtId="49" fontId="6" fillId="0" borderId="0" xfId="0" applyNumberFormat="1" applyFont="1" applyFill="1" applyBorder="1" applyAlignment="1">
      <alignment horizontal="right" wrapText="1"/>
    </xf>
    <xf numFmtId="0" fontId="14" fillId="0" borderId="0" xfId="0" applyFont="1"/>
    <xf numFmtId="0" fontId="8" fillId="0" borderId="0" xfId="0" applyFont="1" applyFill="1" applyBorder="1"/>
    <xf numFmtId="43" fontId="8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44" fontId="5" fillId="0" borderId="0" xfId="1" applyFont="1"/>
    <xf numFmtId="43" fontId="0" fillId="0" borderId="0" xfId="0" applyNumberFormat="1"/>
    <xf numFmtId="44" fontId="0" fillId="0" borderId="0" xfId="0" applyNumberFormat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6" fontId="2" fillId="0" borderId="0" xfId="0" applyNumberFormat="1" applyFont="1" applyAlignment="1"/>
    <xf numFmtId="0" fontId="14" fillId="0" borderId="0" xfId="0" applyFont="1" applyFill="1"/>
    <xf numFmtId="0" fontId="0" fillId="0" borderId="0" xfId="0" applyFill="1"/>
    <xf numFmtId="44" fontId="5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2A17A-3B4D-4EF0-A1D0-D4DA5D932210}">
  <dimension ref="A1:I81"/>
  <sheetViews>
    <sheetView tabSelected="1" zoomScale="115" zoomScaleNormal="115" workbookViewId="0">
      <pane ySplit="3" topLeftCell="A4" activePane="bottomLeft" state="frozen"/>
      <selection pane="bottomLeft" activeCell="C22" sqref="C22"/>
    </sheetView>
  </sheetViews>
  <sheetFormatPr defaultRowHeight="15" x14ac:dyDescent="0.25"/>
  <cols>
    <col min="1" max="1" width="16.85546875" style="1" bestFit="1" customWidth="1"/>
    <col min="2" max="2" width="20.5703125" style="1" bestFit="1" customWidth="1"/>
    <col min="3" max="3" width="87.7109375" style="1" bestFit="1" customWidth="1"/>
    <col min="4" max="4" width="17.5703125" style="1" bestFit="1" customWidth="1"/>
    <col min="5" max="5" width="23.7109375" style="1" bestFit="1" customWidth="1"/>
    <col min="6" max="6" width="19.7109375" style="1" bestFit="1" customWidth="1"/>
    <col min="7" max="7" width="23.140625" style="1" bestFit="1" customWidth="1"/>
    <col min="8" max="8" width="15.5703125" style="1" bestFit="1" customWidth="1"/>
    <col min="9" max="9" width="78.140625" style="1" bestFit="1" customWidth="1"/>
  </cols>
  <sheetData>
    <row r="1" spans="1:9" x14ac:dyDescent="0.25">
      <c r="A1" s="61" t="s">
        <v>0</v>
      </c>
      <c r="B1" s="43">
        <v>112888.18</v>
      </c>
      <c r="C1" s="44" t="s">
        <v>1</v>
      </c>
    </row>
    <row r="2" spans="1:9" ht="15.75" thickBot="1" x14ac:dyDescent="0.3">
      <c r="B2" s="60">
        <f>E5+E45+E57</f>
        <v>112888.18</v>
      </c>
    </row>
    <row r="3" spans="1:9" ht="16.5" thickBot="1" x14ac:dyDescent="0.3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4" t="s">
        <v>7</v>
      </c>
      <c r="G3" s="6" t="s">
        <v>8</v>
      </c>
      <c r="H3" s="7" t="s">
        <v>9</v>
      </c>
      <c r="I3" s="8" t="s">
        <v>10</v>
      </c>
    </row>
    <row r="5" spans="1:9" x14ac:dyDescent="0.25">
      <c r="A5" s="9" t="s">
        <v>11</v>
      </c>
      <c r="B5" s="10">
        <v>30061520</v>
      </c>
      <c r="E5" s="52">
        <v>102888.18</v>
      </c>
      <c r="F5" s="61"/>
      <c r="G5" s="61"/>
      <c r="H5" s="61"/>
      <c r="I5" s="61" t="s">
        <v>74</v>
      </c>
    </row>
    <row r="7" spans="1:9" x14ac:dyDescent="0.25">
      <c r="A7" s="37" t="s">
        <v>12</v>
      </c>
      <c r="B7" s="1" t="s">
        <v>27</v>
      </c>
      <c r="C7" s="1" t="s">
        <v>73</v>
      </c>
      <c r="F7" s="1">
        <v>-168</v>
      </c>
    </row>
    <row r="8" spans="1:9" s="19" customFormat="1" x14ac:dyDescent="0.25">
      <c r="A8" s="11" t="s">
        <v>18</v>
      </c>
      <c r="B8" s="12" t="s">
        <v>19</v>
      </c>
      <c r="C8" s="24" t="s">
        <v>20</v>
      </c>
      <c r="D8" s="20"/>
      <c r="E8" s="21"/>
      <c r="F8" s="15">
        <v>9.15</v>
      </c>
      <c r="G8" s="22" t="s">
        <v>13</v>
      </c>
      <c r="H8" s="17"/>
      <c r="I8" s="23" t="s">
        <v>21</v>
      </c>
    </row>
    <row r="9" spans="1:9" s="19" customFormat="1" x14ac:dyDescent="0.25">
      <c r="A9" s="11" t="s">
        <v>25</v>
      </c>
      <c r="B9" s="12" t="s">
        <v>29</v>
      </c>
      <c r="C9" s="24" t="s">
        <v>75</v>
      </c>
      <c r="D9" s="20"/>
      <c r="E9" s="21"/>
      <c r="F9" s="15">
        <v>58.3</v>
      </c>
      <c r="G9" s="22"/>
      <c r="H9" s="17"/>
      <c r="I9" s="23"/>
    </row>
    <row r="10" spans="1:9" s="19" customFormat="1" x14ac:dyDescent="0.25">
      <c r="A10" s="11" t="s">
        <v>18</v>
      </c>
      <c r="B10" s="12" t="s">
        <v>19</v>
      </c>
      <c r="C10" s="24" t="s">
        <v>20</v>
      </c>
      <c r="D10" s="20"/>
      <c r="E10" s="21"/>
      <c r="F10" s="15">
        <v>57.11</v>
      </c>
      <c r="G10" s="22"/>
      <c r="H10" s="17"/>
      <c r="I10" s="23"/>
    </row>
    <row r="11" spans="1:9" s="19" customFormat="1" x14ac:dyDescent="0.25">
      <c r="A11" s="11" t="s">
        <v>18</v>
      </c>
      <c r="B11" s="12" t="s">
        <v>19</v>
      </c>
      <c r="C11" s="24" t="s">
        <v>20</v>
      </c>
      <c r="D11" s="20"/>
      <c r="E11" s="21"/>
      <c r="F11" s="15">
        <v>56.9</v>
      </c>
      <c r="G11" s="22"/>
      <c r="H11" s="17"/>
      <c r="I11" s="23"/>
    </row>
    <row r="12" spans="1:9" s="19" customFormat="1" x14ac:dyDescent="0.25">
      <c r="A12" s="56" t="s">
        <v>68</v>
      </c>
      <c r="B12" s="12" t="s">
        <v>69</v>
      </c>
      <c r="C12" s="24" t="s">
        <v>70</v>
      </c>
      <c r="D12" s="20"/>
      <c r="E12" s="21"/>
      <c r="F12" s="15">
        <v>1500</v>
      </c>
      <c r="G12" s="22">
        <v>112655</v>
      </c>
      <c r="H12" s="17" t="s">
        <v>71</v>
      </c>
      <c r="I12" s="80" t="s">
        <v>72</v>
      </c>
    </row>
    <row r="13" spans="1:9" s="19" customFormat="1" x14ac:dyDescent="0.25">
      <c r="A13" s="56" t="s">
        <v>22</v>
      </c>
      <c r="B13" s="12" t="s">
        <v>66</v>
      </c>
      <c r="C13" s="24" t="s">
        <v>67</v>
      </c>
      <c r="D13" s="20"/>
      <c r="E13" s="21"/>
      <c r="F13" s="15">
        <v>200</v>
      </c>
      <c r="G13" s="22">
        <v>112740</v>
      </c>
      <c r="H13" s="17"/>
      <c r="I13" s="23" t="s">
        <v>16</v>
      </c>
    </row>
    <row r="14" spans="1:9" s="19" customFormat="1" ht="45" x14ac:dyDescent="0.25">
      <c r="A14" s="81" t="s">
        <v>12</v>
      </c>
      <c r="B14" s="82" t="s">
        <v>53</v>
      </c>
      <c r="C14" s="83" t="s">
        <v>61</v>
      </c>
      <c r="D14" s="20"/>
      <c r="E14" s="21"/>
      <c r="F14" s="15">
        <v>89.58</v>
      </c>
      <c r="G14" s="22">
        <v>112676</v>
      </c>
      <c r="H14" s="17"/>
      <c r="I14" s="84" t="s">
        <v>59</v>
      </c>
    </row>
    <row r="15" spans="1:9" s="19" customFormat="1" x14ac:dyDescent="0.25">
      <c r="A15" s="11" t="s">
        <v>18</v>
      </c>
      <c r="B15" s="12" t="s">
        <v>19</v>
      </c>
      <c r="C15" s="24" t="s">
        <v>20</v>
      </c>
      <c r="D15" s="20"/>
      <c r="E15" s="21"/>
      <c r="F15" s="15">
        <v>68.39</v>
      </c>
      <c r="G15" s="22" t="s">
        <v>13</v>
      </c>
      <c r="H15" s="17"/>
      <c r="I15" s="23" t="s">
        <v>21</v>
      </c>
    </row>
    <row r="16" spans="1:9" s="19" customFormat="1" x14ac:dyDescent="0.25">
      <c r="A16" s="11" t="s">
        <v>18</v>
      </c>
      <c r="B16" s="12" t="s">
        <v>19</v>
      </c>
      <c r="C16" s="24" t="s">
        <v>20</v>
      </c>
      <c r="D16" s="20"/>
      <c r="E16" s="21"/>
      <c r="F16" s="15">
        <v>80.81</v>
      </c>
      <c r="G16" s="22" t="s">
        <v>13</v>
      </c>
      <c r="H16" s="17"/>
      <c r="I16" s="23" t="s">
        <v>21</v>
      </c>
    </row>
    <row r="17" spans="1:9" s="19" customFormat="1" x14ac:dyDescent="0.25">
      <c r="A17" s="11" t="s">
        <v>18</v>
      </c>
      <c r="B17" s="12" t="s">
        <v>19</v>
      </c>
      <c r="C17" s="24" t="s">
        <v>20</v>
      </c>
      <c r="D17" s="20"/>
      <c r="E17" s="21"/>
      <c r="F17" s="15">
        <v>9.6199999999999992</v>
      </c>
      <c r="G17" s="22" t="s">
        <v>13</v>
      </c>
      <c r="H17" s="17"/>
      <c r="I17" s="23" t="s">
        <v>21</v>
      </c>
    </row>
    <row r="18" spans="1:9" s="19" customFormat="1" x14ac:dyDescent="0.25">
      <c r="A18" s="11" t="s">
        <v>14</v>
      </c>
      <c r="B18" s="12" t="s">
        <v>76</v>
      </c>
      <c r="C18" s="24" t="s">
        <v>77</v>
      </c>
      <c r="D18" s="20"/>
      <c r="E18" s="21"/>
      <c r="F18" s="15">
        <v>-73.959999999999994</v>
      </c>
      <c r="G18" s="22"/>
      <c r="H18" s="17"/>
      <c r="I18" s="23"/>
    </row>
    <row r="19" spans="1:9" s="19" customFormat="1" x14ac:dyDescent="0.25">
      <c r="A19" s="11" t="s">
        <v>25</v>
      </c>
      <c r="B19" s="12" t="s">
        <v>29</v>
      </c>
      <c r="C19" s="24" t="s">
        <v>78</v>
      </c>
      <c r="D19" s="20"/>
      <c r="E19" s="21"/>
      <c r="F19" s="15">
        <v>58.3</v>
      </c>
      <c r="G19" s="22"/>
      <c r="H19" s="17"/>
      <c r="I19" s="23"/>
    </row>
    <row r="20" spans="1:9" s="19" customFormat="1" x14ac:dyDescent="0.25">
      <c r="A20" s="56" t="s">
        <v>28</v>
      </c>
      <c r="B20" s="12" t="s">
        <v>64</v>
      </c>
      <c r="C20" s="24" t="s">
        <v>65</v>
      </c>
      <c r="D20" s="20"/>
      <c r="E20" s="21"/>
      <c r="F20" s="20">
        <v>1157.9100000000001</v>
      </c>
      <c r="G20" s="22"/>
      <c r="H20" s="17"/>
      <c r="I20" s="80" t="s">
        <v>79</v>
      </c>
    </row>
    <row r="21" spans="1:9" s="19" customFormat="1" x14ac:dyDescent="0.25">
      <c r="A21" s="11" t="s">
        <v>18</v>
      </c>
      <c r="B21" s="12" t="s">
        <v>19</v>
      </c>
      <c r="C21" s="24" t="s">
        <v>20</v>
      </c>
      <c r="D21" s="15"/>
      <c r="E21" s="21"/>
      <c r="F21" s="15">
        <v>42.58</v>
      </c>
      <c r="G21" s="22" t="s">
        <v>13</v>
      </c>
      <c r="H21" s="17"/>
      <c r="I21" s="23" t="s">
        <v>80</v>
      </c>
    </row>
    <row r="22" spans="1:9" s="19" customFormat="1" x14ac:dyDescent="0.25">
      <c r="A22" s="11" t="s">
        <v>18</v>
      </c>
      <c r="B22" s="12" t="s">
        <v>19</v>
      </c>
      <c r="C22" s="24" t="s">
        <v>20</v>
      </c>
      <c r="D22" s="15"/>
      <c r="E22" s="21"/>
      <c r="F22" s="15">
        <v>8.92</v>
      </c>
      <c r="G22" s="22" t="s">
        <v>13</v>
      </c>
      <c r="H22" s="17"/>
      <c r="I22" s="23" t="s">
        <v>80</v>
      </c>
    </row>
    <row r="23" spans="1:9" s="19" customFormat="1" x14ac:dyDescent="0.25">
      <c r="A23" s="11" t="s">
        <v>12</v>
      </c>
      <c r="B23" s="12" t="s">
        <v>27</v>
      </c>
      <c r="C23" s="24" t="s">
        <v>119</v>
      </c>
      <c r="D23" s="15"/>
      <c r="E23" s="21"/>
      <c r="F23" s="15">
        <v>588.96</v>
      </c>
      <c r="G23" s="22" t="s">
        <v>86</v>
      </c>
      <c r="H23" s="17"/>
      <c r="I23" s="23" t="s">
        <v>87</v>
      </c>
    </row>
    <row r="24" spans="1:9" s="34" customFormat="1" ht="18" customHeight="1" x14ac:dyDescent="0.25">
      <c r="A24" s="25" t="s">
        <v>17</v>
      </c>
      <c r="B24" s="26" t="s">
        <v>30</v>
      </c>
      <c r="C24" s="27" t="s">
        <v>50</v>
      </c>
      <c r="D24" s="30">
        <v>3899.77</v>
      </c>
      <c r="E24" s="29"/>
      <c r="F24" s="30"/>
      <c r="G24" s="31">
        <v>111717</v>
      </c>
      <c r="H24" s="32" t="s">
        <v>31</v>
      </c>
      <c r="I24" s="33" t="s">
        <v>32</v>
      </c>
    </row>
    <row r="25" spans="1:9" s="34" customFormat="1" x14ac:dyDescent="0.25">
      <c r="A25" s="25" t="s">
        <v>14</v>
      </c>
      <c r="B25" s="26" t="s">
        <v>33</v>
      </c>
      <c r="C25" s="27" t="s">
        <v>34</v>
      </c>
      <c r="D25" s="28">
        <v>4833</v>
      </c>
      <c r="E25" s="29"/>
      <c r="F25" s="30"/>
      <c r="G25" s="31">
        <v>109832</v>
      </c>
      <c r="H25" s="32"/>
      <c r="I25" s="33" t="s">
        <v>35</v>
      </c>
    </row>
    <row r="26" spans="1:9" s="19" customFormat="1" ht="15" customHeight="1" x14ac:dyDescent="0.25">
      <c r="A26" s="25" t="s">
        <v>25</v>
      </c>
      <c r="B26" s="26" t="s">
        <v>26</v>
      </c>
      <c r="C26" s="27" t="s">
        <v>36</v>
      </c>
      <c r="D26" s="28">
        <v>113.98</v>
      </c>
      <c r="E26" s="29"/>
      <c r="F26" s="30"/>
      <c r="G26" s="31">
        <v>111686</v>
      </c>
      <c r="H26" s="32"/>
      <c r="I26" s="33" t="s">
        <v>37</v>
      </c>
    </row>
    <row r="27" spans="1:9" s="19" customFormat="1" ht="15" customHeight="1" x14ac:dyDescent="0.25">
      <c r="A27" s="25" t="s">
        <v>22</v>
      </c>
      <c r="B27" s="26" t="s">
        <v>23</v>
      </c>
      <c r="C27" s="27" t="s">
        <v>38</v>
      </c>
      <c r="D27" s="28">
        <v>614.21</v>
      </c>
      <c r="E27" s="29"/>
      <c r="F27" s="30"/>
      <c r="G27" s="31"/>
      <c r="H27" s="32" t="s">
        <v>39</v>
      </c>
      <c r="I27" s="33" t="s">
        <v>40</v>
      </c>
    </row>
    <row r="28" spans="1:9" s="19" customFormat="1" ht="15" customHeight="1" x14ac:dyDescent="0.25">
      <c r="A28" s="25" t="s">
        <v>12</v>
      </c>
      <c r="B28" s="26" t="s">
        <v>27</v>
      </c>
      <c r="C28" s="27" t="s">
        <v>41</v>
      </c>
      <c r="D28" s="28">
        <v>214.15</v>
      </c>
      <c r="E28" s="29"/>
      <c r="F28" s="30"/>
      <c r="G28" s="31" t="s">
        <v>42</v>
      </c>
      <c r="H28" s="32"/>
      <c r="I28" s="33" t="s">
        <v>24</v>
      </c>
    </row>
    <row r="29" spans="1:9" s="34" customFormat="1" x14ac:dyDescent="0.25">
      <c r="A29" s="25" t="s">
        <v>18</v>
      </c>
      <c r="B29" s="26" t="s">
        <v>19</v>
      </c>
      <c r="C29" s="27" t="s">
        <v>20</v>
      </c>
      <c r="D29" s="30">
        <v>26.17</v>
      </c>
      <c r="E29" s="29"/>
      <c r="F29" s="30"/>
      <c r="G29" s="31" t="s">
        <v>13</v>
      </c>
      <c r="H29" s="32"/>
      <c r="I29" s="33" t="s">
        <v>21</v>
      </c>
    </row>
    <row r="30" spans="1:9" s="34" customFormat="1" ht="45" x14ac:dyDescent="0.25">
      <c r="A30" s="78" t="s">
        <v>12</v>
      </c>
      <c r="B30" s="77" t="s">
        <v>53</v>
      </c>
      <c r="C30" s="76" t="s">
        <v>60</v>
      </c>
      <c r="D30" s="28">
        <v>857.12</v>
      </c>
      <c r="E30" s="29"/>
      <c r="F30" s="30"/>
      <c r="G30" s="31">
        <v>112676</v>
      </c>
      <c r="H30" s="32"/>
      <c r="I30" s="79" t="s">
        <v>54</v>
      </c>
    </row>
    <row r="31" spans="1:9" s="34" customFormat="1" x14ac:dyDescent="0.25">
      <c r="A31" s="78" t="s">
        <v>12</v>
      </c>
      <c r="B31" s="77" t="s">
        <v>53</v>
      </c>
      <c r="C31" s="76" t="s">
        <v>62</v>
      </c>
      <c r="D31" s="28">
        <v>110</v>
      </c>
      <c r="E31" s="29"/>
      <c r="F31" s="30"/>
      <c r="G31" s="31">
        <v>112676</v>
      </c>
      <c r="H31" s="32"/>
      <c r="I31" s="79" t="s">
        <v>63</v>
      </c>
    </row>
    <row r="32" spans="1:9" s="34" customFormat="1" x14ac:dyDescent="0.25">
      <c r="A32" s="74" t="s">
        <v>55</v>
      </c>
      <c r="B32" s="26" t="s">
        <v>56</v>
      </c>
      <c r="C32" s="27" t="s">
        <v>57</v>
      </c>
      <c r="D32" s="28">
        <v>13779.66</v>
      </c>
      <c r="E32" s="29"/>
      <c r="F32" s="30"/>
      <c r="G32" s="31">
        <v>112708</v>
      </c>
      <c r="H32" s="32"/>
      <c r="I32" s="75" t="s">
        <v>58</v>
      </c>
    </row>
    <row r="33" spans="1:9" s="34" customFormat="1" x14ac:dyDescent="0.25">
      <c r="A33" s="25" t="s">
        <v>12</v>
      </c>
      <c r="B33" s="26" t="s">
        <v>81</v>
      </c>
      <c r="C33" s="27" t="s">
        <v>82</v>
      </c>
      <c r="D33" s="30">
        <v>224.93</v>
      </c>
      <c r="E33" s="29"/>
      <c r="F33" s="30"/>
      <c r="G33" s="31" t="s">
        <v>83</v>
      </c>
      <c r="H33" s="32"/>
      <c r="I33" s="33" t="s">
        <v>84</v>
      </c>
    </row>
    <row r="34" spans="1:9" s="34" customFormat="1" x14ac:dyDescent="0.25">
      <c r="A34" s="25" t="s">
        <v>12</v>
      </c>
      <c r="B34" s="26" t="s">
        <v>27</v>
      </c>
      <c r="C34" s="27" t="s">
        <v>118</v>
      </c>
      <c r="D34" s="30">
        <v>682.76</v>
      </c>
      <c r="E34" s="29"/>
      <c r="F34" s="30"/>
      <c r="G34" s="31" t="s">
        <v>86</v>
      </c>
      <c r="H34" s="32"/>
      <c r="I34" s="33" t="s">
        <v>87</v>
      </c>
    </row>
    <row r="35" spans="1:9" s="34" customFormat="1" x14ac:dyDescent="0.25">
      <c r="A35" s="25" t="s">
        <v>12</v>
      </c>
      <c r="B35" s="26" t="s">
        <v>27</v>
      </c>
      <c r="C35" s="27" t="s">
        <v>85</v>
      </c>
      <c r="D35" s="30">
        <v>73.959999999999994</v>
      </c>
      <c r="E35" s="29"/>
      <c r="F35" s="30"/>
      <c r="G35" s="31" t="s">
        <v>86</v>
      </c>
      <c r="H35" s="32"/>
      <c r="I35" s="33" t="s">
        <v>87</v>
      </c>
    </row>
    <row r="36" spans="1:9" s="34" customFormat="1" x14ac:dyDescent="0.25">
      <c r="A36" s="74" t="s">
        <v>68</v>
      </c>
      <c r="B36" s="26" t="s">
        <v>92</v>
      </c>
      <c r="C36" s="27" t="s">
        <v>94</v>
      </c>
      <c r="D36" s="30">
        <v>700</v>
      </c>
      <c r="E36" s="29"/>
      <c r="F36" s="30"/>
      <c r="G36" s="31">
        <v>113971</v>
      </c>
      <c r="H36" s="32"/>
      <c r="I36" s="33" t="s">
        <v>93</v>
      </c>
    </row>
    <row r="37" spans="1:9" s="34" customFormat="1" x14ac:dyDescent="0.25">
      <c r="A37" s="74" t="s">
        <v>28</v>
      </c>
      <c r="B37" s="26" t="s">
        <v>64</v>
      </c>
      <c r="C37" s="27" t="s">
        <v>99</v>
      </c>
      <c r="D37" s="30">
        <v>77.94</v>
      </c>
      <c r="E37" s="29"/>
      <c r="F37" s="30"/>
      <c r="G37" s="31" t="s">
        <v>100</v>
      </c>
      <c r="H37" s="32"/>
      <c r="I37" s="33" t="s">
        <v>101</v>
      </c>
    </row>
    <row r="38" spans="1:9" s="34" customFormat="1" x14ac:dyDescent="0.25">
      <c r="A38" s="74" t="s">
        <v>12</v>
      </c>
      <c r="B38" s="26" t="s">
        <v>81</v>
      </c>
      <c r="C38" s="27" t="s">
        <v>103</v>
      </c>
      <c r="D38" s="30">
        <v>44.95</v>
      </c>
      <c r="E38" s="29"/>
      <c r="F38" s="30"/>
      <c r="G38" s="31" t="s">
        <v>102</v>
      </c>
      <c r="H38" s="32"/>
      <c r="I38" s="33" t="s">
        <v>101</v>
      </c>
    </row>
    <row r="39" spans="1:9" s="34" customFormat="1" x14ac:dyDescent="0.25">
      <c r="A39" s="74" t="s">
        <v>12</v>
      </c>
      <c r="B39" s="26" t="s">
        <v>112</v>
      </c>
      <c r="C39" s="27" t="s">
        <v>114</v>
      </c>
      <c r="D39" s="30">
        <v>3.48</v>
      </c>
      <c r="E39" s="29"/>
      <c r="F39" s="30"/>
      <c r="G39" s="31" t="s">
        <v>113</v>
      </c>
      <c r="H39" s="32"/>
      <c r="I39" s="33" t="s">
        <v>101</v>
      </c>
    </row>
    <row r="40" spans="1:9" x14ac:dyDescent="0.25">
      <c r="C40" s="35" t="s">
        <v>44</v>
      </c>
      <c r="F40" s="38">
        <f>SUM(F7:F38)+SUM(D24:D38)</f>
        <v>29997.169999999995</v>
      </c>
    </row>
    <row r="41" spans="1:9" x14ac:dyDescent="0.25">
      <c r="C41" s="37" t="s">
        <v>43</v>
      </c>
      <c r="F41" s="39">
        <f>E5-F40</f>
        <v>72891.009999999995</v>
      </c>
    </row>
    <row r="43" spans="1:9" s="41" customFormat="1" x14ac:dyDescent="0.25">
      <c r="A43" s="40"/>
      <c r="B43" s="40"/>
      <c r="C43" s="40"/>
      <c r="D43" s="40"/>
      <c r="E43" s="40"/>
      <c r="F43" s="40"/>
      <c r="G43" s="40"/>
      <c r="H43" s="40"/>
      <c r="I43" s="40"/>
    </row>
    <row r="45" spans="1:9" x14ac:dyDescent="0.25">
      <c r="A45" s="42" t="s">
        <v>45</v>
      </c>
      <c r="B45" s="10">
        <v>77050970</v>
      </c>
      <c r="E45" s="52">
        <v>5000</v>
      </c>
    </row>
    <row r="46" spans="1:9" s="34" customFormat="1" x14ac:dyDescent="0.25">
      <c r="A46" s="74" t="s">
        <v>98</v>
      </c>
      <c r="B46" s="26" t="s">
        <v>97</v>
      </c>
      <c r="C46" s="27" t="s">
        <v>95</v>
      </c>
      <c r="D46" s="30">
        <v>2300</v>
      </c>
      <c r="E46" s="29"/>
      <c r="F46" s="30"/>
      <c r="G46" s="31">
        <v>113998</v>
      </c>
      <c r="H46" s="32"/>
      <c r="I46" s="33" t="s">
        <v>96</v>
      </c>
    </row>
    <row r="47" spans="1:9" s="34" customFormat="1" x14ac:dyDescent="0.25">
      <c r="A47" s="74" t="s">
        <v>107</v>
      </c>
      <c r="B47" s="26" t="s">
        <v>104</v>
      </c>
      <c r="C47" s="27" t="s">
        <v>105</v>
      </c>
      <c r="D47" s="30">
        <v>249</v>
      </c>
      <c r="E47" s="29"/>
      <c r="F47" s="30"/>
      <c r="G47" s="31">
        <v>114159</v>
      </c>
      <c r="H47" s="32"/>
      <c r="I47" s="33" t="s">
        <v>106</v>
      </c>
    </row>
    <row r="48" spans="1:9" s="34" customFormat="1" x14ac:dyDescent="0.25">
      <c r="A48" s="74" t="s">
        <v>109</v>
      </c>
      <c r="B48" s="26" t="s">
        <v>97</v>
      </c>
      <c r="C48" s="27" t="s">
        <v>110</v>
      </c>
      <c r="D48" s="30">
        <v>658.2</v>
      </c>
      <c r="E48" s="29"/>
      <c r="F48" s="30"/>
      <c r="G48" s="31">
        <v>104623</v>
      </c>
      <c r="H48" s="32"/>
      <c r="I48" s="33" t="s">
        <v>111</v>
      </c>
    </row>
    <row r="49" spans="1:9" s="34" customFormat="1" x14ac:dyDescent="0.25">
      <c r="A49" s="74" t="s">
        <v>115</v>
      </c>
      <c r="B49" s="26" t="s">
        <v>56</v>
      </c>
      <c r="C49" s="27" t="s">
        <v>116</v>
      </c>
      <c r="D49" s="30">
        <v>191.95</v>
      </c>
      <c r="E49" s="29"/>
      <c r="F49" s="30"/>
      <c r="G49" s="31">
        <v>114427</v>
      </c>
      <c r="H49" s="32"/>
      <c r="I49" s="33" t="s">
        <v>117</v>
      </c>
    </row>
    <row r="50" spans="1:9" s="51" customFormat="1" x14ac:dyDescent="0.25">
      <c r="A50" s="48"/>
      <c r="B50" s="62"/>
      <c r="C50" s="62"/>
      <c r="D50" s="63"/>
      <c r="E50" s="49"/>
      <c r="F50" s="49"/>
      <c r="G50" s="47"/>
      <c r="H50" s="17"/>
      <c r="I50" s="18"/>
    </row>
    <row r="52" spans="1:9" x14ac:dyDescent="0.25">
      <c r="C52" s="53" t="s">
        <v>44</v>
      </c>
      <c r="F52" s="36">
        <f>SUM(F46:F50)+SUM(D46:D50)</f>
        <v>3399.1499999999996</v>
      </c>
    </row>
    <row r="53" spans="1:9" x14ac:dyDescent="0.25">
      <c r="C53" s="53" t="s">
        <v>43</v>
      </c>
      <c r="F53" s="39">
        <f>E45-F52</f>
        <v>1600.8500000000004</v>
      </c>
    </row>
    <row r="55" spans="1:9" s="41" customFormat="1" x14ac:dyDescent="0.25">
      <c r="A55" s="40"/>
      <c r="B55" s="40"/>
      <c r="C55" s="40"/>
      <c r="D55" s="40"/>
      <c r="E55" s="40"/>
      <c r="F55" s="40"/>
      <c r="G55" s="40"/>
      <c r="H55" s="40"/>
      <c r="I55" s="40"/>
    </row>
    <row r="57" spans="1:9" x14ac:dyDescent="0.25">
      <c r="A57" s="42" t="s">
        <v>15</v>
      </c>
      <c r="B57" s="10">
        <v>62124590</v>
      </c>
      <c r="E57" s="45">
        <v>5000</v>
      </c>
    </row>
    <row r="58" spans="1:9" s="34" customFormat="1" x14ac:dyDescent="0.25">
      <c r="A58" s="74" t="s">
        <v>18</v>
      </c>
      <c r="B58" s="26" t="s">
        <v>19</v>
      </c>
      <c r="C58" s="27" t="s">
        <v>108</v>
      </c>
      <c r="D58" s="30">
        <v>47.44</v>
      </c>
      <c r="E58" s="29"/>
      <c r="F58" s="30"/>
      <c r="G58" s="31">
        <v>114128</v>
      </c>
      <c r="H58" s="32"/>
      <c r="I58" s="33" t="s">
        <v>106</v>
      </c>
    </row>
    <row r="59" spans="1:9" s="19" customFormat="1" x14ac:dyDescent="0.25">
      <c r="A59" s="11"/>
      <c r="B59" s="12"/>
      <c r="C59" s="12"/>
      <c r="D59" s="50"/>
      <c r="E59" s="46"/>
      <c r="F59" s="50"/>
      <c r="G59" s="16"/>
      <c r="H59" s="55"/>
      <c r="I59" s="23"/>
    </row>
    <row r="60" spans="1:9" s="19" customFormat="1" x14ac:dyDescent="0.25">
      <c r="A60" s="11"/>
      <c r="B60" s="12"/>
      <c r="C60" s="12"/>
      <c r="D60" s="50"/>
      <c r="E60" s="46"/>
      <c r="F60" s="50"/>
      <c r="G60" s="16"/>
      <c r="H60" s="55"/>
      <c r="I60" s="23"/>
    </row>
    <row r="61" spans="1:9" s="19" customFormat="1" x14ac:dyDescent="0.25">
      <c r="A61" s="11"/>
      <c r="B61" s="12"/>
      <c r="C61" s="12"/>
      <c r="D61" s="50"/>
      <c r="E61" s="46"/>
      <c r="F61" s="50"/>
      <c r="G61" s="16"/>
      <c r="H61" s="55"/>
      <c r="I61" s="23"/>
    </row>
    <row r="62" spans="1:9" s="19" customFormat="1" x14ac:dyDescent="0.25">
      <c r="A62" s="11"/>
      <c r="B62" s="12"/>
      <c r="C62" s="12"/>
      <c r="D62" s="50"/>
      <c r="E62" s="46"/>
      <c r="F62" s="50"/>
      <c r="G62" s="16"/>
      <c r="H62" s="55"/>
      <c r="I62" s="23"/>
    </row>
    <row r="63" spans="1:9" s="51" customFormat="1" x14ac:dyDescent="0.25">
      <c r="A63" s="11"/>
      <c r="B63" s="12"/>
      <c r="C63" s="12"/>
      <c r="F63" s="50"/>
      <c r="H63" s="55"/>
    </row>
    <row r="64" spans="1:9" s="64" customFormat="1" x14ac:dyDescent="0.25">
      <c r="A64" s="11"/>
      <c r="B64" s="56"/>
      <c r="C64" s="56"/>
      <c r="F64" s="49"/>
      <c r="H64" s="65"/>
    </row>
    <row r="65" spans="1:9" s="51" customFormat="1" x14ac:dyDescent="0.25">
      <c r="A65" s="11"/>
      <c r="B65" s="12"/>
      <c r="C65" s="12"/>
      <c r="F65" s="50"/>
      <c r="H65" s="55"/>
    </row>
    <row r="66" spans="1:9" s="51" customFormat="1" x14ac:dyDescent="0.25">
      <c r="A66" s="11"/>
      <c r="B66" s="56"/>
      <c r="C66" s="56"/>
      <c r="D66" s="57"/>
      <c r="E66" s="57"/>
      <c r="F66" s="49"/>
      <c r="H66" s="55"/>
    </row>
    <row r="67" spans="1:9" s="51" customFormat="1" x14ac:dyDescent="0.25">
      <c r="A67" s="11"/>
      <c r="B67" s="56"/>
      <c r="C67" s="56"/>
      <c r="D67" s="57"/>
      <c r="E67" s="57"/>
      <c r="F67" s="49"/>
      <c r="H67" s="55"/>
    </row>
    <row r="68" spans="1:9" s="51" customFormat="1" x14ac:dyDescent="0.25">
      <c r="A68" s="11"/>
      <c r="B68" s="56"/>
      <c r="C68" s="56"/>
      <c r="D68" s="57"/>
      <c r="E68" s="57"/>
      <c r="F68" s="49"/>
      <c r="H68" s="55"/>
    </row>
    <row r="69" spans="1:9" s="59" customFormat="1" x14ac:dyDescent="0.25">
      <c r="A69" s="58"/>
      <c r="B69" s="12"/>
      <c r="C69" s="12"/>
      <c r="F69" s="50"/>
      <c r="H69" s="55"/>
    </row>
    <row r="70" spans="1:9" x14ac:dyDescent="0.25">
      <c r="F70" s="1">
        <v>47.44</v>
      </c>
    </row>
    <row r="71" spans="1:9" x14ac:dyDescent="0.25">
      <c r="C71" s="56" t="s">
        <v>44</v>
      </c>
      <c r="F71" s="85">
        <f>SUM(E57-F70)</f>
        <v>4952.5600000000004</v>
      </c>
    </row>
    <row r="72" spans="1:9" x14ac:dyDescent="0.25">
      <c r="C72" s="56" t="s">
        <v>46</v>
      </c>
      <c r="F72" s="36"/>
    </row>
    <row r="74" spans="1:9" s="41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</row>
    <row r="76" spans="1:9" x14ac:dyDescent="0.25">
      <c r="E76" s="1" t="s">
        <v>47</v>
      </c>
      <c r="F76" s="39">
        <f>F40+F52+F71</f>
        <v>38348.87999999999</v>
      </c>
    </row>
    <row r="77" spans="1:9" x14ac:dyDescent="0.25">
      <c r="F77" s="37"/>
    </row>
    <row r="78" spans="1:9" x14ac:dyDescent="0.25">
      <c r="E78" s="1" t="s">
        <v>48</v>
      </c>
      <c r="F78" s="37">
        <f>1000.42+2456.51+1211.63+2294.46+2589.79+3360.39</f>
        <v>12913.2</v>
      </c>
    </row>
    <row r="79" spans="1:9" x14ac:dyDescent="0.25">
      <c r="F79" s="37"/>
    </row>
    <row r="80" spans="1:9" x14ac:dyDescent="0.25">
      <c r="E80" s="1" t="s">
        <v>49</v>
      </c>
      <c r="F80" s="54">
        <f>(B1-F76)+F78</f>
        <v>87452.5</v>
      </c>
    </row>
    <row r="81" spans="6:6" x14ac:dyDescent="0.25">
      <c r="F81" s="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BEE7A-D0F9-452B-90DC-F35177E3CD52}">
  <dimension ref="A1:I34"/>
  <sheetViews>
    <sheetView workbookViewId="0">
      <selection activeCell="F14" sqref="F14"/>
    </sheetView>
  </sheetViews>
  <sheetFormatPr defaultRowHeight="15" x14ac:dyDescent="0.25"/>
  <cols>
    <col min="1" max="1" width="17.7109375" customWidth="1"/>
    <col min="2" max="2" width="15.5703125" bestFit="1" customWidth="1"/>
    <col min="3" max="3" width="61.85546875" bestFit="1" customWidth="1"/>
    <col min="4" max="4" width="17.5703125" bestFit="1" customWidth="1"/>
    <col min="5" max="5" width="23.7109375" bestFit="1" customWidth="1"/>
    <col min="6" max="6" width="19.7109375" bestFit="1" customWidth="1"/>
    <col min="7" max="7" width="13.140625" bestFit="1" customWidth="1"/>
    <col min="8" max="8" width="15" bestFit="1" customWidth="1"/>
    <col min="9" max="9" width="65" bestFit="1" customWidth="1"/>
  </cols>
  <sheetData>
    <row r="1" spans="1:9" x14ac:dyDescent="0.25">
      <c r="A1" s="61" t="s">
        <v>0</v>
      </c>
      <c r="B1" s="43"/>
      <c r="C1" s="44" t="s">
        <v>51</v>
      </c>
      <c r="D1" s="1"/>
      <c r="E1" s="1"/>
      <c r="F1" s="1"/>
      <c r="G1" s="1"/>
      <c r="H1" s="1"/>
      <c r="I1" s="1"/>
    </row>
    <row r="2" spans="1:9" ht="15.75" thickBot="1" x14ac:dyDescent="0.3">
      <c r="A2" s="1"/>
      <c r="B2" s="60">
        <f>E5</f>
        <v>42784.88</v>
      </c>
      <c r="C2" s="1"/>
      <c r="D2" s="1"/>
      <c r="E2" s="1"/>
      <c r="F2" s="1"/>
      <c r="G2" s="1"/>
      <c r="H2" s="1"/>
      <c r="I2" s="1"/>
    </row>
    <row r="3" spans="1:9" ht="16.5" thickBot="1" x14ac:dyDescent="0.3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4" t="s">
        <v>7</v>
      </c>
      <c r="G3" s="6" t="s">
        <v>8</v>
      </c>
      <c r="H3" s="7" t="s">
        <v>9</v>
      </c>
      <c r="I3" s="8" t="s">
        <v>10</v>
      </c>
    </row>
    <row r="5" spans="1:9" x14ac:dyDescent="0.25">
      <c r="A5" s="66" t="s">
        <v>52</v>
      </c>
      <c r="B5" s="66">
        <v>16370901</v>
      </c>
      <c r="E5" s="71">
        <v>42784.88</v>
      </c>
    </row>
    <row r="6" spans="1:9" s="87" customFormat="1" x14ac:dyDescent="0.25">
      <c r="A6" s="86" t="s">
        <v>88</v>
      </c>
      <c r="B6" s="86" t="s">
        <v>89</v>
      </c>
      <c r="C6" s="87" t="s">
        <v>91</v>
      </c>
      <c r="E6" s="88"/>
      <c r="F6" s="87">
        <v>10</v>
      </c>
      <c r="I6" s="87" t="s">
        <v>90</v>
      </c>
    </row>
    <row r="7" spans="1:9" x14ac:dyDescent="0.25">
      <c r="A7" s="66"/>
      <c r="B7" s="66"/>
      <c r="E7" s="71"/>
    </row>
    <row r="8" spans="1:9" x14ac:dyDescent="0.25">
      <c r="A8" s="66"/>
      <c r="B8" s="66"/>
      <c r="E8" s="71"/>
    </row>
    <row r="9" spans="1:9" x14ac:dyDescent="0.25">
      <c r="A9" s="66"/>
      <c r="B9" s="66"/>
      <c r="E9" s="71"/>
    </row>
    <row r="10" spans="1:9" x14ac:dyDescent="0.25">
      <c r="A10" s="66"/>
      <c r="B10" s="66"/>
      <c r="E10" s="71"/>
    </row>
    <row r="11" spans="1:9" x14ac:dyDescent="0.25">
      <c r="A11" s="66"/>
      <c r="B11" s="66"/>
      <c r="E11" s="71"/>
    </row>
    <row r="13" spans="1:9" s="19" customFormat="1" x14ac:dyDescent="0.25">
      <c r="A13" s="12"/>
      <c r="B13" s="12"/>
      <c r="C13" s="13"/>
      <c r="D13" s="67"/>
      <c r="E13" s="14"/>
      <c r="F13" s="68"/>
      <c r="G13" s="16"/>
      <c r="H13" s="17"/>
      <c r="I13" s="69"/>
    </row>
    <row r="14" spans="1:9" s="19" customFormat="1" ht="14.25" customHeight="1" x14ac:dyDescent="0.25">
      <c r="A14" s="12"/>
      <c r="B14" s="12"/>
      <c r="C14" s="70" t="s">
        <v>44</v>
      </c>
      <c r="D14" s="67"/>
      <c r="E14" s="14"/>
      <c r="F14" s="68">
        <f>SUM(F6:F12)</f>
        <v>10</v>
      </c>
      <c r="G14" s="16"/>
      <c r="H14" s="17"/>
      <c r="I14" s="69"/>
    </row>
    <row r="15" spans="1:9" s="19" customFormat="1" x14ac:dyDescent="0.25">
      <c r="A15" s="12"/>
      <c r="B15" s="12"/>
      <c r="C15" s="70" t="s">
        <v>43</v>
      </c>
      <c r="D15" s="67"/>
      <c r="E15" s="14"/>
      <c r="F15" s="68">
        <f>E5-F14</f>
        <v>42774.879999999997</v>
      </c>
      <c r="G15" s="16"/>
      <c r="H15" s="17"/>
      <c r="I15" s="69"/>
    </row>
    <row r="16" spans="1:9" s="19" customFormat="1" x14ac:dyDescent="0.25">
      <c r="A16"/>
      <c r="B16"/>
      <c r="C16"/>
      <c r="D16"/>
      <c r="E16"/>
      <c r="F16"/>
      <c r="G16"/>
      <c r="H16"/>
      <c r="I16"/>
    </row>
    <row r="17" spans="1:9" s="19" customFormat="1" x14ac:dyDescent="0.25">
      <c r="A17"/>
      <c r="B17"/>
      <c r="C17"/>
      <c r="D17"/>
      <c r="E17"/>
      <c r="F17"/>
      <c r="G17"/>
      <c r="H17"/>
      <c r="I17"/>
    </row>
    <row r="18" spans="1:9" s="19" customFormat="1" x14ac:dyDescent="0.25">
      <c r="A18" s="41"/>
      <c r="B18" s="41"/>
      <c r="C18" s="41"/>
      <c r="D18" s="41"/>
      <c r="E18" s="41"/>
      <c r="F18" s="41"/>
      <c r="G18" s="41"/>
      <c r="H18" s="41"/>
      <c r="I18" s="41"/>
    </row>
    <row r="19" spans="1:9" s="19" customFormat="1" x14ac:dyDescent="0.25">
      <c r="A19"/>
      <c r="B19"/>
      <c r="C19"/>
      <c r="D19"/>
      <c r="E19"/>
      <c r="F19"/>
      <c r="G19"/>
      <c r="H19"/>
      <c r="I19"/>
    </row>
    <row r="20" spans="1:9" s="19" customFormat="1" x14ac:dyDescent="0.25">
      <c r="A20"/>
      <c r="B20"/>
      <c r="C20"/>
      <c r="D20"/>
      <c r="E20" t="s">
        <v>47</v>
      </c>
      <c r="F20" s="72">
        <f>F14</f>
        <v>10</v>
      </c>
      <c r="G20"/>
      <c r="H20"/>
      <c r="I20"/>
    </row>
    <row r="21" spans="1:9" s="19" customFormat="1" x14ac:dyDescent="0.25">
      <c r="A21"/>
      <c r="B21"/>
      <c r="C21"/>
      <c r="D21"/>
      <c r="E21"/>
      <c r="F21"/>
      <c r="G21"/>
      <c r="H21"/>
      <c r="I21"/>
    </row>
    <row r="22" spans="1:9" s="19" customFormat="1" x14ac:dyDescent="0.25">
      <c r="A22"/>
      <c r="B22"/>
      <c r="C22"/>
      <c r="D22"/>
      <c r="E22" t="s">
        <v>48</v>
      </c>
      <c r="F22"/>
      <c r="G22"/>
      <c r="H22"/>
      <c r="I22"/>
    </row>
    <row r="23" spans="1:9" s="19" customFormat="1" x14ac:dyDescent="0.25">
      <c r="A23"/>
      <c r="B23"/>
      <c r="C23"/>
      <c r="D23"/>
      <c r="E23"/>
      <c r="F23"/>
      <c r="G23"/>
      <c r="H23"/>
      <c r="I23"/>
    </row>
    <row r="24" spans="1:9" s="19" customFormat="1" x14ac:dyDescent="0.25">
      <c r="A24"/>
      <c r="B24"/>
      <c r="C24"/>
      <c r="D24"/>
      <c r="E24" t="s">
        <v>49</v>
      </c>
      <c r="F24" s="73">
        <f>E5-F20</f>
        <v>42774.879999999997</v>
      </c>
      <c r="G24"/>
      <c r="H24"/>
      <c r="I24"/>
    </row>
    <row r="25" spans="1:9" s="19" customFormat="1" x14ac:dyDescent="0.25">
      <c r="A25"/>
      <c r="B25"/>
      <c r="C25"/>
      <c r="D25"/>
      <c r="E25"/>
      <c r="F25"/>
      <c r="G25"/>
      <c r="H25"/>
      <c r="I25"/>
    </row>
    <row r="26" spans="1:9" s="19" customFormat="1" x14ac:dyDescent="0.25">
      <c r="A26"/>
      <c r="B26"/>
      <c r="C26"/>
      <c r="D26"/>
      <c r="E26"/>
      <c r="F26"/>
      <c r="G26"/>
      <c r="H26"/>
      <c r="I26"/>
    </row>
    <row r="27" spans="1:9" s="19" customFormat="1" x14ac:dyDescent="0.25">
      <c r="A27"/>
      <c r="B27"/>
      <c r="C27"/>
      <c r="D27"/>
      <c r="E27"/>
      <c r="F27"/>
      <c r="G27"/>
      <c r="H27"/>
      <c r="I27"/>
    </row>
    <row r="28" spans="1:9" s="19" customFormat="1" x14ac:dyDescent="0.25">
      <c r="A28"/>
      <c r="B28"/>
      <c r="C28"/>
      <c r="D28"/>
      <c r="E28"/>
      <c r="F28"/>
      <c r="G28"/>
      <c r="H28"/>
      <c r="I28"/>
    </row>
    <row r="29" spans="1:9" s="19" customFormat="1" x14ac:dyDescent="0.25">
      <c r="A29"/>
      <c r="B29"/>
      <c r="C29"/>
      <c r="D29"/>
      <c r="E29"/>
      <c r="F29"/>
      <c r="G29"/>
      <c r="H29"/>
      <c r="I29"/>
    </row>
    <row r="30" spans="1:9" s="19" customFormat="1" x14ac:dyDescent="0.25">
      <c r="A30"/>
      <c r="B30"/>
      <c r="C30"/>
      <c r="D30"/>
      <c r="E30"/>
      <c r="F30"/>
      <c r="G30"/>
      <c r="H30"/>
      <c r="I30"/>
    </row>
    <row r="31" spans="1:9" s="19" customFormat="1" x14ac:dyDescent="0.25">
      <c r="A31"/>
      <c r="B31"/>
      <c r="C31"/>
      <c r="D31"/>
      <c r="E31"/>
      <c r="F31"/>
      <c r="G31"/>
      <c r="H31"/>
      <c r="I31"/>
    </row>
    <row r="34" spans="1:9" s="41" customFormat="1" x14ac:dyDescent="0.25">
      <c r="A34"/>
      <c r="B34"/>
      <c r="C34"/>
      <c r="D34"/>
      <c r="E34"/>
      <c r="F34"/>
      <c r="G34"/>
      <c r="H34"/>
      <c r="I3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22-23 UL</vt:lpstr>
      <vt:lpstr>FY22-23 HSCL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Staples,Jennifer L</dc:creator>
  <cp:lastModifiedBy>Staples,Jennifer L</cp:lastModifiedBy>
  <dcterms:created xsi:type="dcterms:W3CDTF">2022-06-13T20:19:46Z</dcterms:created>
  <dcterms:modified xsi:type="dcterms:W3CDTF">2022-11-23T17:50:13Z</dcterms:modified>
</cp:coreProperties>
</file>