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showInkAnnotation="0"/>
  <mc:AlternateContent xmlns:mc="http://schemas.openxmlformats.org/markup-compatibility/2006">
    <mc:Choice Requires="x15">
      <x15ac:absPath xmlns:x15ac="http://schemas.microsoft.com/office/spreadsheetml/2010/11/ac" url="Z:\Expense Reports\"/>
    </mc:Choice>
  </mc:AlternateContent>
  <xr:revisionPtr revIDLastSave="0" documentId="13_ncr:1_{1094A3A7-7C84-4E03-9993-1B6F9B2A33F6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Expense Report" sheetId="1" r:id="rId1"/>
    <sheet name="budgets" sheetId="5" state="hidden" r:id="rId2"/>
  </sheets>
  <definedNames>
    <definedName name="_xlnm._FilterDatabase" localSheetId="1" hidden="1">budgets!$A$1:$L$1</definedName>
    <definedName name="_xlnm.Print_Area" localSheetId="0">'Expense Report'!$A$1:$M$250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M82" i="1"/>
  <c r="M38" i="1"/>
  <c r="I8" i="1"/>
  <c r="D8" i="1"/>
  <c r="P82" i="1"/>
  <c r="M248" i="1" l="1"/>
  <c r="L248" i="1"/>
  <c r="K248" i="1"/>
  <c r="J248" i="1"/>
  <c r="I248" i="1"/>
  <c r="F248" i="1"/>
  <c r="D248" i="1"/>
  <c r="C248" i="1"/>
  <c r="M247" i="1"/>
  <c r="L247" i="1"/>
  <c r="K247" i="1"/>
  <c r="J247" i="1"/>
  <c r="I247" i="1"/>
  <c r="F247" i="1"/>
  <c r="D247" i="1"/>
  <c r="C247" i="1"/>
  <c r="M246" i="1"/>
  <c r="L246" i="1"/>
  <c r="K246" i="1"/>
  <c r="J246" i="1"/>
  <c r="I246" i="1"/>
  <c r="F246" i="1"/>
  <c r="D246" i="1"/>
  <c r="C246" i="1"/>
  <c r="M245" i="1"/>
  <c r="L245" i="1"/>
  <c r="K245" i="1"/>
  <c r="J245" i="1"/>
  <c r="I245" i="1"/>
  <c r="F245" i="1"/>
  <c r="D245" i="1"/>
  <c r="C245" i="1"/>
  <c r="M244" i="1"/>
  <c r="L244" i="1"/>
  <c r="K244" i="1"/>
  <c r="J244" i="1"/>
  <c r="I244" i="1"/>
  <c r="F244" i="1"/>
  <c r="D244" i="1"/>
  <c r="C244" i="1"/>
  <c r="M243" i="1"/>
  <c r="L243" i="1"/>
  <c r="K243" i="1"/>
  <c r="J243" i="1"/>
  <c r="I243" i="1"/>
  <c r="F243" i="1"/>
  <c r="D243" i="1"/>
  <c r="C243" i="1"/>
  <c r="M242" i="1"/>
  <c r="L242" i="1"/>
  <c r="K242" i="1"/>
  <c r="J242" i="1"/>
  <c r="I242" i="1"/>
  <c r="F242" i="1"/>
  <c r="D242" i="1"/>
  <c r="C242" i="1"/>
  <c r="M241" i="1"/>
  <c r="L241" i="1"/>
  <c r="K241" i="1"/>
  <c r="J241" i="1"/>
  <c r="I241" i="1"/>
  <c r="F241" i="1"/>
  <c r="D241" i="1"/>
  <c r="C241" i="1"/>
  <c r="M240" i="1"/>
  <c r="L240" i="1"/>
  <c r="K240" i="1"/>
  <c r="J240" i="1"/>
  <c r="I240" i="1"/>
  <c r="F240" i="1"/>
  <c r="D240" i="1"/>
  <c r="C240" i="1"/>
  <c r="M239" i="1"/>
  <c r="L239" i="1"/>
  <c r="K239" i="1"/>
  <c r="J239" i="1"/>
  <c r="I239" i="1"/>
  <c r="F239" i="1"/>
  <c r="D239" i="1"/>
  <c r="C239" i="1"/>
  <c r="M238" i="1"/>
  <c r="L238" i="1"/>
  <c r="K238" i="1"/>
  <c r="J238" i="1"/>
  <c r="I238" i="1"/>
  <c r="F238" i="1"/>
  <c r="D238" i="1"/>
  <c r="C238" i="1"/>
  <c r="M237" i="1"/>
  <c r="L237" i="1"/>
  <c r="K237" i="1"/>
  <c r="J237" i="1"/>
  <c r="I237" i="1"/>
  <c r="F237" i="1"/>
  <c r="D237" i="1"/>
  <c r="C237" i="1"/>
  <c r="M236" i="1"/>
  <c r="L236" i="1"/>
  <c r="K236" i="1"/>
  <c r="J236" i="1"/>
  <c r="I236" i="1"/>
  <c r="F236" i="1"/>
  <c r="D236" i="1"/>
  <c r="C236" i="1"/>
  <c r="M235" i="1"/>
  <c r="L235" i="1"/>
  <c r="K235" i="1"/>
  <c r="J235" i="1"/>
  <c r="I235" i="1"/>
  <c r="F235" i="1"/>
  <c r="D235" i="1"/>
  <c r="C235" i="1"/>
  <c r="M234" i="1"/>
  <c r="L234" i="1"/>
  <c r="K234" i="1"/>
  <c r="J234" i="1"/>
  <c r="I234" i="1"/>
  <c r="F234" i="1"/>
  <c r="D234" i="1"/>
  <c r="C234" i="1"/>
  <c r="M233" i="1"/>
  <c r="L233" i="1"/>
  <c r="K233" i="1"/>
  <c r="J233" i="1"/>
  <c r="I233" i="1"/>
  <c r="F233" i="1"/>
  <c r="D233" i="1"/>
  <c r="C233" i="1"/>
  <c r="M232" i="1"/>
  <c r="L232" i="1"/>
  <c r="K232" i="1"/>
  <c r="J232" i="1"/>
  <c r="I232" i="1"/>
  <c r="F232" i="1"/>
  <c r="D232" i="1"/>
  <c r="C232" i="1"/>
  <c r="M231" i="1"/>
  <c r="L231" i="1"/>
  <c r="K231" i="1"/>
  <c r="J231" i="1"/>
  <c r="I231" i="1"/>
  <c r="F231" i="1"/>
  <c r="D231" i="1"/>
  <c r="C231" i="1"/>
  <c r="M230" i="1"/>
  <c r="L230" i="1"/>
  <c r="K230" i="1"/>
  <c r="J230" i="1"/>
  <c r="I230" i="1"/>
  <c r="F230" i="1"/>
  <c r="D230" i="1"/>
  <c r="C230" i="1"/>
  <c r="M229" i="1"/>
  <c r="L229" i="1"/>
  <c r="K229" i="1"/>
  <c r="J229" i="1"/>
  <c r="I229" i="1"/>
  <c r="F229" i="1"/>
  <c r="D229" i="1"/>
  <c r="C229" i="1"/>
  <c r="M228" i="1"/>
  <c r="L228" i="1"/>
  <c r="K228" i="1"/>
  <c r="J228" i="1"/>
  <c r="I228" i="1"/>
  <c r="F228" i="1"/>
  <c r="D228" i="1"/>
  <c r="C228" i="1"/>
  <c r="M227" i="1"/>
  <c r="L227" i="1"/>
  <c r="K227" i="1"/>
  <c r="J227" i="1"/>
  <c r="I227" i="1"/>
  <c r="F227" i="1"/>
  <c r="D227" i="1"/>
  <c r="C227" i="1"/>
  <c r="M226" i="1"/>
  <c r="L226" i="1"/>
  <c r="K226" i="1"/>
  <c r="J226" i="1"/>
  <c r="I226" i="1"/>
  <c r="F226" i="1"/>
  <c r="D226" i="1"/>
  <c r="C226" i="1"/>
  <c r="M225" i="1"/>
  <c r="L225" i="1"/>
  <c r="K225" i="1"/>
  <c r="J225" i="1"/>
  <c r="I225" i="1"/>
  <c r="F225" i="1"/>
  <c r="D225" i="1"/>
  <c r="C225" i="1"/>
  <c r="M224" i="1"/>
  <c r="L224" i="1"/>
  <c r="K224" i="1"/>
  <c r="J224" i="1"/>
  <c r="I224" i="1"/>
  <c r="F224" i="1"/>
  <c r="D224" i="1"/>
  <c r="C224" i="1"/>
  <c r="M223" i="1"/>
  <c r="L223" i="1"/>
  <c r="K223" i="1"/>
  <c r="J223" i="1"/>
  <c r="I223" i="1"/>
  <c r="F223" i="1"/>
  <c r="D223" i="1"/>
  <c r="C223" i="1"/>
  <c r="M222" i="1"/>
  <c r="L222" i="1"/>
  <c r="K222" i="1"/>
  <c r="J222" i="1"/>
  <c r="I222" i="1"/>
  <c r="F222" i="1"/>
  <c r="D222" i="1"/>
  <c r="C222" i="1"/>
  <c r="M221" i="1"/>
  <c r="L221" i="1"/>
  <c r="K221" i="1"/>
  <c r="J221" i="1"/>
  <c r="I221" i="1"/>
  <c r="F221" i="1"/>
  <c r="D221" i="1"/>
  <c r="C221" i="1"/>
  <c r="M220" i="1"/>
  <c r="L220" i="1"/>
  <c r="K220" i="1"/>
  <c r="J220" i="1"/>
  <c r="I220" i="1"/>
  <c r="F220" i="1"/>
  <c r="D220" i="1"/>
  <c r="C220" i="1"/>
  <c r="M219" i="1"/>
  <c r="L219" i="1"/>
  <c r="K219" i="1"/>
  <c r="J219" i="1"/>
  <c r="I219" i="1"/>
  <c r="F219" i="1"/>
  <c r="D219" i="1"/>
  <c r="C219" i="1"/>
  <c r="M218" i="1"/>
  <c r="L218" i="1"/>
  <c r="K218" i="1"/>
  <c r="J218" i="1"/>
  <c r="I218" i="1"/>
  <c r="F218" i="1"/>
  <c r="D218" i="1"/>
  <c r="C218" i="1"/>
  <c r="M217" i="1"/>
  <c r="L217" i="1"/>
  <c r="K217" i="1"/>
  <c r="J217" i="1"/>
  <c r="I217" i="1"/>
  <c r="F217" i="1"/>
  <c r="D217" i="1"/>
  <c r="C217" i="1"/>
  <c r="M216" i="1"/>
  <c r="L216" i="1"/>
  <c r="K216" i="1"/>
  <c r="J216" i="1"/>
  <c r="I216" i="1"/>
  <c r="F216" i="1"/>
  <c r="D216" i="1"/>
  <c r="C216" i="1"/>
  <c r="M215" i="1"/>
  <c r="L215" i="1"/>
  <c r="K215" i="1"/>
  <c r="J215" i="1"/>
  <c r="I215" i="1"/>
  <c r="F215" i="1"/>
  <c r="D215" i="1"/>
  <c r="C215" i="1"/>
  <c r="M214" i="1"/>
  <c r="L214" i="1"/>
  <c r="K214" i="1"/>
  <c r="J214" i="1"/>
  <c r="I214" i="1"/>
  <c r="F214" i="1"/>
  <c r="D214" i="1"/>
  <c r="C214" i="1"/>
  <c r="M213" i="1"/>
  <c r="L213" i="1"/>
  <c r="K213" i="1"/>
  <c r="J213" i="1"/>
  <c r="I213" i="1"/>
  <c r="F213" i="1"/>
  <c r="D213" i="1"/>
  <c r="C213" i="1"/>
  <c r="M212" i="1"/>
  <c r="L212" i="1"/>
  <c r="K212" i="1"/>
  <c r="J212" i="1"/>
  <c r="I212" i="1"/>
  <c r="F212" i="1"/>
  <c r="D212" i="1"/>
  <c r="C212" i="1"/>
  <c r="M211" i="1"/>
  <c r="L211" i="1"/>
  <c r="K211" i="1"/>
  <c r="J211" i="1"/>
  <c r="I211" i="1"/>
  <c r="F211" i="1"/>
  <c r="D211" i="1"/>
  <c r="C211" i="1"/>
  <c r="M210" i="1"/>
  <c r="L210" i="1"/>
  <c r="K210" i="1"/>
  <c r="J210" i="1"/>
  <c r="I210" i="1"/>
  <c r="F210" i="1"/>
  <c r="D210" i="1"/>
  <c r="C210" i="1"/>
  <c r="M209" i="1"/>
  <c r="L209" i="1"/>
  <c r="K209" i="1"/>
  <c r="J209" i="1"/>
  <c r="I209" i="1"/>
  <c r="F209" i="1"/>
  <c r="D209" i="1"/>
  <c r="C209" i="1"/>
  <c r="M208" i="1"/>
  <c r="L208" i="1"/>
  <c r="K208" i="1"/>
  <c r="J208" i="1"/>
  <c r="I208" i="1"/>
  <c r="F208" i="1"/>
  <c r="D208" i="1"/>
  <c r="C208" i="1"/>
  <c r="M207" i="1"/>
  <c r="L207" i="1"/>
  <c r="K207" i="1"/>
  <c r="J207" i="1"/>
  <c r="I207" i="1"/>
  <c r="F207" i="1"/>
  <c r="D207" i="1"/>
  <c r="C207" i="1"/>
  <c r="M206" i="1"/>
  <c r="L206" i="1"/>
  <c r="K206" i="1"/>
  <c r="J206" i="1"/>
  <c r="I206" i="1"/>
  <c r="F206" i="1"/>
  <c r="D206" i="1"/>
  <c r="C206" i="1"/>
  <c r="M205" i="1"/>
  <c r="L205" i="1"/>
  <c r="K205" i="1"/>
  <c r="J205" i="1"/>
  <c r="I205" i="1"/>
  <c r="F205" i="1"/>
  <c r="D205" i="1"/>
  <c r="C205" i="1"/>
  <c r="M204" i="1"/>
  <c r="L204" i="1"/>
  <c r="K204" i="1"/>
  <c r="J204" i="1"/>
  <c r="I204" i="1"/>
  <c r="F204" i="1"/>
  <c r="D204" i="1"/>
  <c r="C204" i="1"/>
  <c r="M203" i="1"/>
  <c r="L203" i="1"/>
  <c r="K203" i="1"/>
  <c r="J203" i="1"/>
  <c r="I203" i="1"/>
  <c r="F203" i="1"/>
  <c r="D203" i="1"/>
  <c r="C203" i="1"/>
  <c r="M202" i="1"/>
  <c r="L202" i="1"/>
  <c r="K202" i="1"/>
  <c r="J202" i="1"/>
  <c r="I202" i="1"/>
  <c r="F202" i="1"/>
  <c r="D202" i="1"/>
  <c r="C202" i="1"/>
  <c r="M201" i="1"/>
  <c r="L201" i="1"/>
  <c r="K201" i="1"/>
  <c r="J201" i="1"/>
  <c r="I201" i="1"/>
  <c r="F201" i="1"/>
  <c r="D201" i="1"/>
  <c r="C201" i="1"/>
  <c r="M200" i="1"/>
  <c r="L200" i="1"/>
  <c r="K200" i="1"/>
  <c r="J200" i="1"/>
  <c r="I200" i="1"/>
  <c r="F200" i="1"/>
  <c r="D200" i="1"/>
  <c r="C200" i="1"/>
  <c r="M199" i="1"/>
  <c r="L199" i="1"/>
  <c r="K199" i="1"/>
  <c r="J199" i="1"/>
  <c r="I199" i="1"/>
  <c r="F199" i="1"/>
  <c r="D199" i="1"/>
  <c r="C199" i="1"/>
  <c r="M198" i="1"/>
  <c r="L198" i="1"/>
  <c r="K198" i="1"/>
  <c r="J198" i="1"/>
  <c r="I198" i="1"/>
  <c r="F198" i="1"/>
  <c r="D198" i="1"/>
  <c r="C198" i="1"/>
  <c r="M197" i="1"/>
  <c r="L197" i="1"/>
  <c r="K197" i="1"/>
  <c r="J197" i="1"/>
  <c r="I197" i="1"/>
  <c r="F197" i="1"/>
  <c r="D197" i="1"/>
  <c r="C197" i="1"/>
  <c r="M196" i="1"/>
  <c r="L196" i="1"/>
  <c r="K196" i="1"/>
  <c r="J196" i="1"/>
  <c r="I196" i="1"/>
  <c r="F196" i="1"/>
  <c r="D196" i="1"/>
  <c r="C196" i="1"/>
  <c r="M195" i="1"/>
  <c r="L195" i="1"/>
  <c r="K195" i="1"/>
  <c r="J195" i="1"/>
  <c r="I195" i="1"/>
  <c r="F195" i="1"/>
  <c r="D195" i="1"/>
  <c r="C195" i="1"/>
  <c r="M194" i="1"/>
  <c r="L194" i="1"/>
  <c r="K194" i="1"/>
  <c r="J194" i="1"/>
  <c r="I194" i="1"/>
  <c r="F194" i="1"/>
  <c r="D194" i="1"/>
  <c r="C194" i="1"/>
  <c r="M193" i="1"/>
  <c r="L193" i="1"/>
  <c r="K193" i="1"/>
  <c r="J193" i="1"/>
  <c r="I193" i="1"/>
  <c r="F193" i="1"/>
  <c r="D193" i="1"/>
  <c r="C193" i="1"/>
  <c r="M192" i="1"/>
  <c r="L192" i="1"/>
  <c r="K192" i="1"/>
  <c r="J192" i="1"/>
  <c r="I192" i="1"/>
  <c r="F192" i="1"/>
  <c r="D192" i="1"/>
  <c r="C192" i="1"/>
  <c r="M191" i="1"/>
  <c r="L191" i="1"/>
  <c r="K191" i="1"/>
  <c r="J191" i="1"/>
  <c r="I191" i="1"/>
  <c r="F191" i="1"/>
  <c r="D191" i="1"/>
  <c r="C191" i="1"/>
  <c r="M190" i="1"/>
  <c r="L190" i="1"/>
  <c r="K190" i="1"/>
  <c r="J190" i="1"/>
  <c r="I190" i="1"/>
  <c r="F190" i="1"/>
  <c r="D190" i="1"/>
  <c r="C190" i="1"/>
  <c r="M189" i="1"/>
  <c r="L189" i="1"/>
  <c r="K189" i="1"/>
  <c r="J189" i="1"/>
  <c r="I189" i="1"/>
  <c r="F189" i="1"/>
  <c r="D189" i="1"/>
  <c r="C189" i="1"/>
  <c r="M188" i="1"/>
  <c r="L188" i="1"/>
  <c r="K188" i="1"/>
  <c r="J188" i="1"/>
  <c r="I188" i="1"/>
  <c r="F188" i="1"/>
  <c r="D188" i="1"/>
  <c r="C188" i="1"/>
  <c r="M187" i="1"/>
  <c r="L187" i="1"/>
  <c r="K187" i="1"/>
  <c r="J187" i="1"/>
  <c r="I187" i="1"/>
  <c r="F187" i="1"/>
  <c r="D187" i="1"/>
  <c r="C187" i="1"/>
  <c r="M186" i="1"/>
  <c r="L186" i="1"/>
  <c r="K186" i="1"/>
  <c r="J186" i="1"/>
  <c r="I186" i="1"/>
  <c r="F186" i="1"/>
  <c r="D186" i="1"/>
  <c r="C186" i="1"/>
  <c r="M185" i="1"/>
  <c r="L185" i="1"/>
  <c r="K185" i="1"/>
  <c r="J185" i="1"/>
  <c r="I185" i="1"/>
  <c r="F185" i="1"/>
  <c r="D185" i="1"/>
  <c r="C185" i="1"/>
  <c r="M184" i="1"/>
  <c r="L184" i="1"/>
  <c r="K184" i="1"/>
  <c r="J184" i="1"/>
  <c r="I184" i="1"/>
  <c r="F184" i="1"/>
  <c r="D184" i="1"/>
  <c r="C184" i="1"/>
  <c r="M183" i="1"/>
  <c r="L183" i="1"/>
  <c r="K183" i="1"/>
  <c r="J183" i="1"/>
  <c r="I183" i="1"/>
  <c r="F183" i="1"/>
  <c r="D183" i="1"/>
  <c r="C183" i="1"/>
  <c r="M182" i="1"/>
  <c r="L182" i="1"/>
  <c r="K182" i="1"/>
  <c r="J182" i="1"/>
  <c r="I182" i="1"/>
  <c r="F182" i="1"/>
  <c r="D182" i="1"/>
  <c r="C182" i="1"/>
  <c r="M181" i="1"/>
  <c r="L181" i="1"/>
  <c r="K181" i="1"/>
  <c r="J181" i="1"/>
  <c r="I181" i="1"/>
  <c r="F181" i="1"/>
  <c r="D181" i="1"/>
  <c r="C181" i="1"/>
  <c r="M180" i="1"/>
  <c r="L180" i="1"/>
  <c r="K180" i="1"/>
  <c r="J180" i="1"/>
  <c r="I180" i="1"/>
  <c r="F180" i="1"/>
  <c r="D180" i="1"/>
  <c r="C180" i="1"/>
  <c r="M179" i="1"/>
  <c r="L179" i="1"/>
  <c r="K179" i="1"/>
  <c r="J179" i="1"/>
  <c r="I179" i="1"/>
  <c r="F179" i="1"/>
  <c r="D179" i="1"/>
  <c r="C179" i="1"/>
  <c r="M178" i="1"/>
  <c r="L178" i="1"/>
  <c r="K178" i="1"/>
  <c r="J178" i="1"/>
  <c r="I178" i="1"/>
  <c r="F178" i="1"/>
  <c r="D178" i="1"/>
  <c r="C178" i="1"/>
  <c r="M177" i="1"/>
  <c r="L177" i="1"/>
  <c r="K177" i="1"/>
  <c r="J177" i="1"/>
  <c r="I177" i="1"/>
  <c r="F177" i="1"/>
  <c r="D177" i="1"/>
  <c r="C177" i="1"/>
  <c r="M176" i="1"/>
  <c r="L176" i="1"/>
  <c r="K176" i="1"/>
  <c r="J176" i="1"/>
  <c r="I176" i="1"/>
  <c r="F176" i="1"/>
  <c r="D176" i="1"/>
  <c r="C176" i="1"/>
  <c r="C75" i="1" l="1"/>
  <c r="C47" i="1"/>
  <c r="C77" i="1"/>
  <c r="E70" i="1"/>
  <c r="E237" i="1" s="1"/>
  <c r="G237" i="1" s="1"/>
  <c r="G70" i="1" l="1"/>
  <c r="E53" i="1"/>
  <c r="E79" i="1"/>
  <c r="G53" i="1" l="1"/>
  <c r="E220" i="1"/>
  <c r="G220" i="1" s="1"/>
  <c r="G79" i="1"/>
  <c r="E246" i="1"/>
  <c r="G246" i="1" s="1"/>
  <c r="E73" i="1"/>
  <c r="E14" i="1"/>
  <c r="G14" i="1" l="1"/>
  <c r="E181" i="1"/>
  <c r="G181" i="1" s="1"/>
  <c r="G73" i="1"/>
  <c r="E240" i="1"/>
  <c r="G240" i="1" s="1"/>
  <c r="E21" i="1"/>
  <c r="G21" i="1" l="1"/>
  <c r="E188" i="1"/>
  <c r="G188" i="1" s="1"/>
  <c r="E43" i="1"/>
  <c r="G43" i="1" l="1"/>
  <c r="E210" i="1"/>
  <c r="G210" i="1" s="1"/>
  <c r="E19" i="1"/>
  <c r="E186" i="1" s="1"/>
  <c r="G186" i="1" s="1"/>
  <c r="G19" i="1" l="1"/>
  <c r="E46" i="1" l="1"/>
  <c r="E213" i="1" s="1"/>
  <c r="G213" i="1" s="1"/>
  <c r="G46" i="1" l="1"/>
  <c r="E10" i="1"/>
  <c r="E177" i="1" s="1"/>
  <c r="G177" i="1" s="1"/>
  <c r="G10" i="1" l="1"/>
  <c r="E74" i="1"/>
  <c r="E38" i="1"/>
  <c r="E205" i="1" s="1"/>
  <c r="G205" i="1" s="1"/>
  <c r="G74" i="1" l="1"/>
  <c r="E241" i="1"/>
  <c r="G241" i="1" s="1"/>
  <c r="G38" i="1"/>
  <c r="E44" i="1" l="1"/>
  <c r="F175" i="1"/>
  <c r="C175" i="1"/>
  <c r="M175" i="1"/>
  <c r="L175" i="1"/>
  <c r="K175" i="1"/>
  <c r="J175" i="1"/>
  <c r="I175" i="1"/>
  <c r="E8" i="1"/>
  <c r="G8" i="1" s="1"/>
  <c r="G44" i="1" l="1"/>
  <c r="E211" i="1"/>
  <c r="G211" i="1" s="1"/>
  <c r="D175" i="1"/>
  <c r="E175" i="1"/>
  <c r="G175" i="1" s="1"/>
  <c r="E11" i="1"/>
  <c r="H12" i="5"/>
  <c r="G11" i="1" l="1"/>
  <c r="E178" i="1"/>
  <c r="G178" i="1" s="1"/>
  <c r="M166" i="1"/>
  <c r="L166" i="1"/>
  <c r="K166" i="1"/>
  <c r="J166" i="1"/>
  <c r="I166" i="1"/>
  <c r="F166" i="1"/>
  <c r="D166" i="1"/>
  <c r="C166" i="1"/>
  <c r="L82" i="1"/>
  <c r="K82" i="1"/>
  <c r="J82" i="1"/>
  <c r="I82" i="1"/>
  <c r="F82" i="1"/>
  <c r="D82" i="1" l="1"/>
  <c r="Q79" i="1" l="1"/>
  <c r="Q82" i="1"/>
  <c r="C82" i="1"/>
  <c r="E76" i="1" l="1"/>
  <c r="E243" i="1" s="1"/>
  <c r="G243" i="1" s="1"/>
  <c r="G76" i="1" l="1"/>
  <c r="E52" i="1"/>
  <c r="E219" i="1" s="1"/>
  <c r="G219" i="1" s="1"/>
  <c r="G52" i="1" l="1"/>
  <c r="E12" i="1" l="1"/>
  <c r="E179" i="1" s="1"/>
  <c r="G179" i="1" s="1"/>
  <c r="G12" i="1" l="1"/>
  <c r="E42" i="1" l="1"/>
  <c r="G42" i="1" l="1"/>
  <c r="E209" i="1"/>
  <c r="G209" i="1" s="1"/>
  <c r="E35" i="1"/>
  <c r="E202" i="1" s="1"/>
  <c r="G202" i="1" s="1"/>
  <c r="E72" i="1" l="1"/>
  <c r="G35" i="1"/>
  <c r="E15" i="1"/>
  <c r="E182" i="1" s="1"/>
  <c r="G182" i="1" s="1"/>
  <c r="E68" i="1"/>
  <c r="E235" i="1" s="1"/>
  <c r="G235" i="1" s="1"/>
  <c r="G72" i="1" l="1"/>
  <c r="E239" i="1"/>
  <c r="G239" i="1" s="1"/>
  <c r="G15" i="1"/>
  <c r="G68" i="1"/>
  <c r="E20" i="1" l="1"/>
  <c r="E187" i="1" s="1"/>
  <c r="G187" i="1" s="1"/>
  <c r="G20" i="1" l="1"/>
  <c r="E80" i="1" l="1"/>
  <c r="E247" i="1" s="1"/>
  <c r="G247" i="1" s="1"/>
  <c r="D249" i="1" l="1"/>
  <c r="K249" i="1"/>
  <c r="L249" i="1"/>
  <c r="J249" i="1"/>
  <c r="M249" i="1"/>
  <c r="I249" i="1"/>
  <c r="F249" i="1"/>
  <c r="G80" i="1"/>
  <c r="E16" i="1" l="1"/>
  <c r="E183" i="1" s="1"/>
  <c r="G183" i="1" s="1"/>
  <c r="G16" i="1" l="1"/>
  <c r="E50" i="1"/>
  <c r="E217" i="1" s="1"/>
  <c r="G217" i="1" s="1"/>
  <c r="G50" i="1" l="1"/>
  <c r="E166" i="1" l="1"/>
  <c r="G166" i="1" s="1"/>
  <c r="E81" i="1"/>
  <c r="E248" i="1" s="1"/>
  <c r="G248" i="1" s="1"/>
  <c r="G81" i="1" l="1"/>
  <c r="E66" i="1"/>
  <c r="E233" i="1" s="1"/>
  <c r="G233" i="1" s="1"/>
  <c r="C249" i="1" l="1"/>
  <c r="E249" i="1" s="1"/>
  <c r="G249" i="1" s="1"/>
  <c r="G66" i="1"/>
  <c r="E13" i="1" l="1"/>
  <c r="E180" i="1" s="1"/>
  <c r="G180" i="1" s="1"/>
  <c r="E17" i="1"/>
  <c r="E184" i="1" s="1"/>
  <c r="G184" i="1" s="1"/>
  <c r="E18" i="1"/>
  <c r="E185" i="1" s="1"/>
  <c r="G185" i="1" s="1"/>
  <c r="E22" i="1"/>
  <c r="E189" i="1" s="1"/>
  <c r="G189" i="1" s="1"/>
  <c r="E23" i="1"/>
  <c r="E190" i="1" s="1"/>
  <c r="G190" i="1" s="1"/>
  <c r="E24" i="1"/>
  <c r="E191" i="1" s="1"/>
  <c r="G191" i="1" s="1"/>
  <c r="E25" i="1"/>
  <c r="E192" i="1" s="1"/>
  <c r="G192" i="1" s="1"/>
  <c r="E26" i="1"/>
  <c r="E193" i="1" s="1"/>
  <c r="G193" i="1" s="1"/>
  <c r="E27" i="1"/>
  <c r="E194" i="1" s="1"/>
  <c r="G194" i="1" s="1"/>
  <c r="E28" i="1"/>
  <c r="E195" i="1" s="1"/>
  <c r="G195" i="1" s="1"/>
  <c r="E29" i="1"/>
  <c r="E196" i="1" s="1"/>
  <c r="G196" i="1" s="1"/>
  <c r="E30" i="1"/>
  <c r="E197" i="1" s="1"/>
  <c r="G197" i="1" s="1"/>
  <c r="E32" i="1"/>
  <c r="E199" i="1" s="1"/>
  <c r="G199" i="1" s="1"/>
  <c r="E33" i="1"/>
  <c r="E200" i="1" s="1"/>
  <c r="G200" i="1" s="1"/>
  <c r="E34" i="1"/>
  <c r="E201" i="1" s="1"/>
  <c r="G201" i="1" s="1"/>
  <c r="E37" i="1"/>
  <c r="E204" i="1" s="1"/>
  <c r="G204" i="1" s="1"/>
  <c r="E39" i="1"/>
  <c r="E206" i="1" s="1"/>
  <c r="G206" i="1" s="1"/>
  <c r="E40" i="1"/>
  <c r="E207" i="1" s="1"/>
  <c r="G207" i="1" s="1"/>
  <c r="E41" i="1"/>
  <c r="E208" i="1" s="1"/>
  <c r="G208" i="1" s="1"/>
  <c r="E45" i="1"/>
  <c r="E212" i="1" s="1"/>
  <c r="G212" i="1" s="1"/>
  <c r="E47" i="1"/>
  <c r="E214" i="1" s="1"/>
  <c r="G214" i="1" s="1"/>
  <c r="E48" i="1"/>
  <c r="E215" i="1" s="1"/>
  <c r="G215" i="1" s="1"/>
  <c r="E49" i="1"/>
  <c r="E216" i="1" s="1"/>
  <c r="G216" i="1" s="1"/>
  <c r="E51" i="1"/>
  <c r="E218" i="1" s="1"/>
  <c r="G218" i="1" s="1"/>
  <c r="E57" i="1"/>
  <c r="E224" i="1" s="1"/>
  <c r="G224" i="1" s="1"/>
  <c r="E58" i="1"/>
  <c r="E225" i="1" s="1"/>
  <c r="G225" i="1" s="1"/>
  <c r="E59" i="1"/>
  <c r="E226" i="1" s="1"/>
  <c r="G226" i="1" s="1"/>
  <c r="E60" i="1"/>
  <c r="E227" i="1" s="1"/>
  <c r="G227" i="1" s="1"/>
  <c r="E61" i="1"/>
  <c r="E228" i="1" s="1"/>
  <c r="G228" i="1" s="1"/>
  <c r="E62" i="1"/>
  <c r="E229" i="1" s="1"/>
  <c r="G229" i="1" s="1"/>
  <c r="E63" i="1"/>
  <c r="E230" i="1" s="1"/>
  <c r="G230" i="1" s="1"/>
  <c r="E64" i="1"/>
  <c r="E231" i="1" s="1"/>
  <c r="G231" i="1" s="1"/>
  <c r="E67" i="1"/>
  <c r="E234" i="1" s="1"/>
  <c r="G234" i="1" s="1"/>
  <c r="E69" i="1"/>
  <c r="E236" i="1" s="1"/>
  <c r="G236" i="1" s="1"/>
  <c r="E71" i="1"/>
  <c r="E238" i="1" s="1"/>
  <c r="G238" i="1" s="1"/>
  <c r="E75" i="1"/>
  <c r="E242" i="1" s="1"/>
  <c r="G242" i="1" s="1"/>
  <c r="E77" i="1"/>
  <c r="E244" i="1" s="1"/>
  <c r="G244" i="1" s="1"/>
  <c r="E78" i="1"/>
  <c r="E245" i="1" s="1"/>
  <c r="G245" i="1" s="1"/>
  <c r="G29" i="1" l="1"/>
  <c r="G62" i="1"/>
  <c r="G40" i="1"/>
  <c r="G17" i="1"/>
  <c r="G51" i="1"/>
  <c r="G27" i="1"/>
  <c r="G49" i="1"/>
  <c r="G34" i="1"/>
  <c r="G47" i="1"/>
  <c r="G39" i="1"/>
  <c r="G13" i="1"/>
  <c r="G26" i="1"/>
  <c r="G61" i="1"/>
  <c r="G25" i="1"/>
  <c r="G67" i="1"/>
  <c r="G60" i="1"/>
  <c r="G33" i="1"/>
  <c r="G24" i="1"/>
  <c r="G59" i="1"/>
  <c r="G45" i="1"/>
  <c r="G32" i="1"/>
  <c r="G23" i="1"/>
  <c r="G77" i="1"/>
  <c r="G41" i="1"/>
  <c r="G18" i="1"/>
  <c r="G75" i="1"/>
  <c r="G57" i="1"/>
  <c r="G28" i="1"/>
  <c r="G71" i="1"/>
  <c r="G37" i="1"/>
  <c r="G69" i="1"/>
  <c r="G48" i="1"/>
  <c r="G78" i="1"/>
  <c r="G63" i="1"/>
  <c r="G58" i="1"/>
  <c r="G30" i="1"/>
  <c r="G22" i="1"/>
  <c r="G64" i="1"/>
  <c r="E36" i="1" l="1"/>
  <c r="E203" i="1" s="1"/>
  <c r="G203" i="1" s="1"/>
  <c r="G36" i="1" l="1"/>
  <c r="E56" i="1" l="1"/>
  <c r="E223" i="1" s="1"/>
  <c r="G223" i="1" s="1"/>
  <c r="E31" i="1"/>
  <c r="E198" i="1" s="1"/>
  <c r="G198" i="1" s="1"/>
  <c r="E65" i="1"/>
  <c r="E232" i="1" s="1"/>
  <c r="G232" i="1" s="1"/>
  <c r="E9" i="1"/>
  <c r="E176" i="1" s="1"/>
  <c r="G176" i="1" s="1"/>
  <c r="E54" i="1"/>
  <c r="E221" i="1" s="1"/>
  <c r="G221" i="1" s="1"/>
  <c r="E55" i="1"/>
  <c r="E222" i="1" s="1"/>
  <c r="G222" i="1" s="1"/>
  <c r="G56" i="1" l="1"/>
  <c r="G9" i="1"/>
  <c r="G65" i="1"/>
  <c r="G55" i="1"/>
  <c r="G31" i="1"/>
  <c r="G54" i="1"/>
  <c r="E82" i="1"/>
  <c r="G8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Anne-Marie Hollingshead</author>
  </authors>
  <commentList>
    <comment ref="M7" authorId="0" shapeId="0" xr:uid="{00000000-0006-0000-0000-000001000000}">
      <text>
        <r>
          <rPr>
            <sz val="9"/>
            <color indexed="81"/>
            <rFont val="Tahoma"/>
            <family val="2"/>
          </rPr>
          <t>OSF Flexes for 5500 YTD 
-Includes 55070300-101 Judaica Library</t>
        </r>
      </text>
    </comment>
    <comment ref="M91" authorId="0" shapeId="0" xr:uid="{00000000-0006-0000-0000-000002000000}">
      <text>
        <r>
          <rPr>
            <sz val="9"/>
            <color indexed="81"/>
            <rFont val="Tahoma"/>
            <family val="2"/>
          </rPr>
          <t>OSF Flexes for 5500 YTD 
-Includes 55070300-101 Judaica Library</t>
        </r>
      </text>
    </comment>
    <comment ref="M174" authorId="0" shapeId="0" xr:uid="{00000000-0006-0000-0000-000003000000}">
      <text>
        <r>
          <rPr>
            <sz val="9"/>
            <color indexed="81"/>
            <rFont val="Tahoma"/>
            <family val="2"/>
          </rPr>
          <t>OSF Flexes for 5500 YTD 
-Includes 55070300-101 Judaica Library</t>
        </r>
      </text>
    </comment>
  </commentList>
</comments>
</file>

<file path=xl/sharedStrings.xml><?xml version="1.0" encoding="utf-8"?>
<sst xmlns="http://schemas.openxmlformats.org/spreadsheetml/2006/main" count="676" uniqueCount="270">
  <si>
    <t>"YTD"</t>
  </si>
  <si>
    <t>UNIVERSITY LIBRARIES</t>
  </si>
  <si>
    <t xml:space="preserve">                           Appropriated Funds for 'Other Expenses'</t>
  </si>
  <si>
    <t xml:space="preserve">                   Expenses Only - Other Fund Sources</t>
  </si>
  <si>
    <t>CODE</t>
  </si>
  <si>
    <t>DESCRIPTION</t>
  </si>
  <si>
    <t>Budget</t>
  </si>
  <si>
    <t>Expense</t>
  </si>
  <si>
    <t>Balance</t>
  </si>
  <si>
    <t xml:space="preserve">Encumbrances </t>
  </si>
  <si>
    <t>Uncommitted</t>
  </si>
  <si>
    <t>Fdtn</t>
  </si>
  <si>
    <t xml:space="preserve"> Aux</t>
  </si>
  <si>
    <t>Dissertation Thesis</t>
  </si>
  <si>
    <t>Campus Funds</t>
  </si>
  <si>
    <t>Data Processing Services</t>
  </si>
  <si>
    <t>Advertising / Marketing</t>
  </si>
  <si>
    <t>Meeting/Training Expense</t>
  </si>
  <si>
    <t>Janitorial Services</t>
  </si>
  <si>
    <t>Moving Contractor</t>
  </si>
  <si>
    <t>Garbage Collection</t>
  </si>
  <si>
    <t>Telephone - Local</t>
  </si>
  <si>
    <t>Telephone Install/Maint/Repair</t>
  </si>
  <si>
    <t>Telephone - Long Distance</t>
  </si>
  <si>
    <t>Cellular Phones &amp; Service Plan</t>
  </si>
  <si>
    <t>Audio/Visual Supplies</t>
  </si>
  <si>
    <t>Audio/Visual Equipment &lt;5000</t>
  </si>
  <si>
    <t>Office Supplies - General</t>
  </si>
  <si>
    <t>Building Maint &amp; Supplies</t>
  </si>
  <si>
    <t>Computer Supplies</t>
  </si>
  <si>
    <t>Comp Software General</t>
  </si>
  <si>
    <t>Comp Software Specialized</t>
  </si>
  <si>
    <t>Computer Equipment &lt;5000</t>
  </si>
  <si>
    <t>Computer Peripherals &lt;5000</t>
  </si>
  <si>
    <t>Motor Fuels &amp; Lubricants</t>
  </si>
  <si>
    <t>Misc Other Supplies</t>
  </si>
  <si>
    <t>Books &amp; Publicatn- Non Lib</t>
  </si>
  <si>
    <t>Repairs &amp; Maint - Buildings</t>
  </si>
  <si>
    <t>Repairs &amp; Maint - Furn &amp; Equip</t>
  </si>
  <si>
    <t>Maintenance Contracts - Equip</t>
  </si>
  <si>
    <t xml:space="preserve">Repairs &amp; Maint - Vehicles </t>
  </si>
  <si>
    <t>Repairs &amp; Maintenance - Other</t>
  </si>
  <si>
    <t>In State Travel</t>
  </si>
  <si>
    <t>Out of State Travel</t>
  </si>
  <si>
    <t>Foreign Travel</t>
  </si>
  <si>
    <t>Furniture &amp; Equipment &gt;4999</t>
  </si>
  <si>
    <t>Library Resources &amp; Publicatns</t>
  </si>
  <si>
    <t>Memberships &amp; Dues</t>
  </si>
  <si>
    <t>Subscriptions</t>
  </si>
  <si>
    <t>Professional Licenses</t>
  </si>
  <si>
    <t>Photocopying</t>
  </si>
  <si>
    <t>Specialty Printing</t>
  </si>
  <si>
    <t>Printing Reproduction - Other</t>
  </si>
  <si>
    <t>Postage</t>
  </si>
  <si>
    <t>Courier Service</t>
  </si>
  <si>
    <t>Royalties, Patents &amp; Copyrights</t>
  </si>
  <si>
    <t>Food &amp; Bev Human Consump</t>
  </si>
  <si>
    <t>Totals</t>
  </si>
  <si>
    <t>1 - Includes budget for special orders; purchases are mapped to correct account code when paid.</t>
  </si>
  <si>
    <t>Change from prior month</t>
  </si>
  <si>
    <t>Other Services - Non Employees</t>
  </si>
  <si>
    <t>Office Equip &amp; Furniture &lt;5000</t>
  </si>
  <si>
    <t>Freight</t>
  </si>
  <si>
    <t>Transfers Within Fund</t>
  </si>
  <si>
    <t>Rpr/Maint-Computer/Electronics</t>
  </si>
  <si>
    <t>Electricity</t>
  </si>
  <si>
    <t>Insurance</t>
  </si>
  <si>
    <t>Catering Services</t>
  </si>
  <si>
    <t>Electronic Data/Subscriptions</t>
  </si>
  <si>
    <t>Entertainment Expense</t>
  </si>
  <si>
    <t xml:space="preserve">          CFWD</t>
  </si>
  <si>
    <t xml:space="preserve">     CFWD</t>
  </si>
  <si>
    <t>Other Equipment &lt;5000</t>
  </si>
  <si>
    <t>Honorarium</t>
  </si>
  <si>
    <t>Fellowships / Stipends</t>
  </si>
  <si>
    <t>UNIVERSITY LIBRARIES (Including Health Science Library and Borland)</t>
  </si>
  <si>
    <t>Dept Group</t>
  </si>
  <si>
    <t>Dept</t>
  </si>
  <si>
    <t>3a UL</t>
  </si>
  <si>
    <t>3a UL - OSF / Open Access</t>
  </si>
  <si>
    <t>3c UL - Fines/Fees</t>
  </si>
  <si>
    <t>3a UL - Deans Commitments</t>
  </si>
  <si>
    <t>3b UL - OSF</t>
  </si>
  <si>
    <t>3d UL - Materials</t>
  </si>
  <si>
    <t>3e UL - Lost Book</t>
  </si>
  <si>
    <t>3d HSCL - Materials</t>
  </si>
  <si>
    <t>3f HSCL - Materials - Year End</t>
  </si>
  <si>
    <t>CRRNT</t>
  </si>
  <si>
    <t>LB-HSC - BORLAND LIBRARY - JAX</t>
  </si>
  <si>
    <t>LB-HSC-MATERIALS ADMIN</t>
  </si>
  <si>
    <t>LB-HSC - LB MATERIAL/RESOURCES</t>
  </si>
  <si>
    <t>LB-HSC - GENERAL</t>
  </si>
  <si>
    <t>LB-FACILITIES PROJECTS</t>
  </si>
  <si>
    <t>LB-FACILITIES BLDG SUPPLIES</t>
  </si>
  <si>
    <t>LB-BUILDING MANAGEMENT</t>
  </si>
  <si>
    <t>LB-TRAINING AND DEVELOPMENT</t>
  </si>
  <si>
    <t>LB-PERSONNEL SUPPORT</t>
  </si>
  <si>
    <t>LB-LIBRARY HUMAN RESOURCES</t>
  </si>
  <si>
    <t>LB-TRAVEL</t>
  </si>
  <si>
    <t>LB-PURCHASING</t>
  </si>
  <si>
    <t>LB-ACCOUNTING</t>
  </si>
  <si>
    <t>LB-IT EQUIPMENT RESERVE</t>
  </si>
  <si>
    <t>LB-SYSTEMS DEPT-CHAIR</t>
  </si>
  <si>
    <t>LB-SYSTEMS DEPARTMENT</t>
  </si>
  <si>
    <t>LB-CONSERVATION</t>
  </si>
  <si>
    <t>LB-PRESERVATION DEPT-CHAIR</t>
  </si>
  <si>
    <t>LB-DIGITAL LIB CTR-CHAIR</t>
  </si>
  <si>
    <t>LB-OTHER SOURCE FUNDING</t>
  </si>
  <si>
    <t>LB-LOST BOOKS</t>
  </si>
  <si>
    <t>LB-ACQUISITIONS / LICENSING CH</t>
  </si>
  <si>
    <t>LB-ACQUISITIONS / LICENSING</t>
  </si>
  <si>
    <t>LB-UNIVERSITY ARCHIVES</t>
  </si>
  <si>
    <t>LB-SPECIAL / AREA STUDIES-CHR</t>
  </si>
  <si>
    <t>LB-SPEC PROJ-ADMINISTRATION</t>
  </si>
  <si>
    <t>LB-MARSTON SCI LIB CHAIR</t>
  </si>
  <si>
    <t>LB-STORAGE/AUXILIARY LIB FACIL</t>
  </si>
  <si>
    <t>LB-ACCESS SERVICES-CHAIR</t>
  </si>
  <si>
    <t>LB-EDUCATION</t>
  </si>
  <si>
    <t>LB-ARCHITECTURE FINE/ARTS</t>
  </si>
  <si>
    <t>LB-HUM / SOC SCI-CHAIR</t>
  </si>
  <si>
    <t>LB-DEANS COMMITMENTS</t>
  </si>
  <si>
    <t>LB-PUBLIC INFORMATION</t>
  </si>
  <si>
    <t>LB-LIB DEVELOPMENT-OB TRAVEL</t>
  </si>
  <si>
    <t>LB-FINES &amp; FEES/DISCRETIONARY</t>
  </si>
  <si>
    <t>LB-PUBLIC SERVICES-OPEN ACCESS</t>
  </si>
  <si>
    <t>LB-DIRECTOR'S OFFICE-ADMIN</t>
  </si>
  <si>
    <t>LB-DIRECTOR OF LIBRARIES</t>
  </si>
  <si>
    <t>Percent Available</t>
  </si>
  <si>
    <t>Available Budget*</t>
  </si>
  <si>
    <t>Encumbrance</t>
  </si>
  <si>
    <t>Budget Period</t>
  </si>
  <si>
    <t>Bud Ref</t>
  </si>
  <si>
    <t>Department Description</t>
  </si>
  <si>
    <t>Fund</t>
  </si>
  <si>
    <t>Account</t>
  </si>
  <si>
    <t>55010000</t>
  </si>
  <si>
    <t>55010100</t>
  </si>
  <si>
    <t>55010200</t>
  </si>
  <si>
    <t>55010300</t>
  </si>
  <si>
    <t>55010600</t>
  </si>
  <si>
    <t>55010601</t>
  </si>
  <si>
    <t>55010800</t>
  </si>
  <si>
    <t>55020100</t>
  </si>
  <si>
    <t>55020300</t>
  </si>
  <si>
    <t>55020400</t>
  </si>
  <si>
    <t>55030100</t>
  </si>
  <si>
    <t>55030400</t>
  </si>
  <si>
    <t>55050100</t>
  </si>
  <si>
    <t>55060100</t>
  </si>
  <si>
    <t>55070100</t>
  </si>
  <si>
    <t>55070700</t>
  </si>
  <si>
    <t>55080000</t>
  </si>
  <si>
    <t>55080100</t>
  </si>
  <si>
    <t>55080200</t>
  </si>
  <si>
    <t>55080500</t>
  </si>
  <si>
    <t>55090100</t>
  </si>
  <si>
    <t>55100100</t>
  </si>
  <si>
    <t>55100300</t>
  </si>
  <si>
    <t>55110000</t>
  </si>
  <si>
    <t>55110100</t>
  </si>
  <si>
    <t>55110200</t>
  </si>
  <si>
    <t>55120100</t>
  </si>
  <si>
    <t>55120200</t>
  </si>
  <si>
    <t>55120300</t>
  </si>
  <si>
    <t>55130000</t>
  </si>
  <si>
    <t>55130100</t>
  </si>
  <si>
    <t>55130200</t>
  </si>
  <si>
    <t>55140100</t>
  </si>
  <si>
    <t>55140200</t>
  </si>
  <si>
    <t>55140300</t>
  </si>
  <si>
    <t>55170100</t>
  </si>
  <si>
    <t>55170400</t>
  </si>
  <si>
    <t>55170410</t>
  </si>
  <si>
    <t>55171200</t>
  </si>
  <si>
    <t>Rental Space &lt;5K or 1 year</t>
  </si>
  <si>
    <t>Small Handtools &lt;5000</t>
  </si>
  <si>
    <t>711700</t>
  </si>
  <si>
    <t>713000</t>
  </si>
  <si>
    <t>714300</t>
  </si>
  <si>
    <t>715050</t>
  </si>
  <si>
    <t>715100</t>
  </si>
  <si>
    <t>715500</t>
  </si>
  <si>
    <t>719100</t>
  </si>
  <si>
    <t>719300</t>
  </si>
  <si>
    <t>719400</t>
  </si>
  <si>
    <t>721100</t>
  </si>
  <si>
    <t>721400</t>
  </si>
  <si>
    <t>722100</t>
  </si>
  <si>
    <t>722120</t>
  </si>
  <si>
    <t>722150</t>
  </si>
  <si>
    <t>722200</t>
  </si>
  <si>
    <t>731300</t>
  </si>
  <si>
    <t>731800</t>
  </si>
  <si>
    <t>732100</t>
  </si>
  <si>
    <t>732900</t>
  </si>
  <si>
    <t>733000</t>
  </si>
  <si>
    <t>734100</t>
  </si>
  <si>
    <t>734200</t>
  </si>
  <si>
    <t>734250</t>
  </si>
  <si>
    <t>734260</t>
  </si>
  <si>
    <t>734800</t>
  </si>
  <si>
    <t>734900</t>
  </si>
  <si>
    <t>736000</t>
  </si>
  <si>
    <t>738000</t>
  </si>
  <si>
    <t>739300</t>
  </si>
  <si>
    <t>739400</t>
  </si>
  <si>
    <t>739700</t>
  </si>
  <si>
    <t>741100</t>
  </si>
  <si>
    <t>742100</t>
  </si>
  <si>
    <t>742200</t>
  </si>
  <si>
    <t>742300</t>
  </si>
  <si>
    <t>742400</t>
  </si>
  <si>
    <t>749000</t>
  </si>
  <si>
    <t>752000</t>
  </si>
  <si>
    <t>771100</t>
  </si>
  <si>
    <t>771200</t>
  </si>
  <si>
    <t>772000</t>
  </si>
  <si>
    <t>781100</t>
  </si>
  <si>
    <t>785000</t>
  </si>
  <si>
    <t>791000</t>
  </si>
  <si>
    <t>791100</t>
  </si>
  <si>
    <t>791200</t>
  </si>
  <si>
    <t>793100</t>
  </si>
  <si>
    <t>793300</t>
  </si>
  <si>
    <t>793900</t>
  </si>
  <si>
    <t>794000</t>
  </si>
  <si>
    <t>794100</t>
  </si>
  <si>
    <t>794200</t>
  </si>
  <si>
    <t>795000</t>
  </si>
  <si>
    <t>796000</t>
  </si>
  <si>
    <t>799400</t>
  </si>
  <si>
    <t>799600</t>
  </si>
  <si>
    <t>799900</t>
  </si>
  <si>
    <t>811005</t>
  </si>
  <si>
    <t>813110</t>
  </si>
  <si>
    <t>813200</t>
  </si>
  <si>
    <t>817000</t>
  </si>
  <si>
    <t>818000</t>
  </si>
  <si>
    <t>735200</t>
  </si>
  <si>
    <t>Sanitation/Sterilization Supl</t>
  </si>
  <si>
    <t>799950</t>
  </si>
  <si>
    <t>Net Vendor Discounts</t>
  </si>
  <si>
    <t>Misc Op Unallocated Expense - 1</t>
  </si>
  <si>
    <t>Transfers Out: Construction</t>
  </si>
  <si>
    <t>Transfers Out: Financial Aid</t>
  </si>
  <si>
    <t>University OH - General Admin</t>
  </si>
  <si>
    <t>University OH - Info Tech</t>
  </si>
  <si>
    <t>714200</t>
  </si>
  <si>
    <t>Rental-Real Estate &lt;5K or 1YR</t>
  </si>
  <si>
    <t>EXPENDITURES BY ACCOUNT CODE FOR FY 2020-2021</t>
  </si>
  <si>
    <t>R&amp;M - Building - Facility Srvs</t>
  </si>
  <si>
    <t>741175</t>
  </si>
  <si>
    <t>719500</t>
  </si>
  <si>
    <t>Human Subject Payments</t>
  </si>
  <si>
    <t>739500</t>
  </si>
  <si>
    <t>Library Use Only-Resources &lt;250</t>
  </si>
  <si>
    <t>721300</t>
  </si>
  <si>
    <t>Utilities - Water</t>
  </si>
  <si>
    <t>715200</t>
  </si>
  <si>
    <t>Meeting Planning Services</t>
  </si>
  <si>
    <t>799800</t>
  </si>
  <si>
    <t>Recruitment Expenses</t>
  </si>
  <si>
    <t>813300</t>
  </si>
  <si>
    <t>Admin OH - Facilities</t>
  </si>
  <si>
    <t>759200</t>
  </si>
  <si>
    <t>Tuition</t>
  </si>
  <si>
    <t>799200</t>
  </si>
  <si>
    <t>Awards and Sponsorships</t>
  </si>
  <si>
    <t>as of August 31, 2022</t>
  </si>
  <si>
    <t>as of September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</si>
</sst>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60">
    <xf numFmtId="0" fontId="0" fillId="0" borderId="0" xfId="0"/>
    <xf numFmtId="0" fontId="2" fillId="0" borderId="0" xfId="2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right"/>
    </xf>
    <xf numFmtId="42" fontId="2" fillId="0" borderId="0" xfId="2" applyNumberFormat="1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left"/>
    </xf>
    <xf numFmtId="0" fontId="7" fillId="0" borderId="0" xfId="0" applyFont="1" applyFill="1"/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/>
    <xf numFmtId="43" fontId="9" fillId="0" borderId="0" xfId="1" applyFont="1" applyFill="1" applyBorder="1"/>
    <xf numFmtId="0" fontId="3" fillId="0" borderId="9" xfId="2" applyFont="1" applyFill="1" applyBorder="1" applyAlignment="1">
      <alignment horizontal="left"/>
    </xf>
    <xf numFmtId="0" fontId="3" fillId="0" borderId="9" xfId="2" applyFont="1" applyFill="1" applyBorder="1"/>
    <xf numFmtId="43" fontId="7" fillId="0" borderId="0" xfId="1" applyFont="1" applyFill="1" applyBorder="1"/>
    <xf numFmtId="43" fontId="10" fillId="0" borderId="0" xfId="1" applyFont="1" applyFill="1" applyBorder="1"/>
    <xf numFmtId="0" fontId="11" fillId="0" borderId="0" xfId="0" applyFont="1" applyFill="1"/>
    <xf numFmtId="41" fontId="7" fillId="0" borderId="0" xfId="0" applyNumberFormat="1" applyFont="1" applyFill="1"/>
    <xf numFmtId="41" fontId="8" fillId="0" borderId="0" xfId="0" applyNumberFormat="1" applyFont="1" applyFill="1" applyBorder="1"/>
    <xf numFmtId="41" fontId="4" fillId="0" borderId="0" xfId="2" applyNumberFormat="1" applyFont="1" applyFill="1" applyAlignment="1">
      <alignment horizontal="center"/>
    </xf>
    <xf numFmtId="41" fontId="2" fillId="0" borderId="0" xfId="2" applyNumberFormat="1" applyFont="1" applyFill="1"/>
    <xf numFmtId="41" fontId="3" fillId="0" borderId="3" xfId="3" applyNumberFormat="1" applyFont="1" applyFill="1" applyBorder="1" applyAlignment="1"/>
    <xf numFmtId="41" fontId="3" fillId="0" borderId="5" xfId="2" applyNumberFormat="1" applyFont="1" applyFill="1" applyBorder="1" applyAlignment="1">
      <alignment horizontal="center"/>
    </xf>
    <xf numFmtId="41" fontId="3" fillId="0" borderId="6" xfId="2" applyNumberFormat="1" applyFont="1" applyFill="1" applyBorder="1" applyAlignment="1">
      <alignment horizontal="center"/>
    </xf>
    <xf numFmtId="41" fontId="3" fillId="0" borderId="7" xfId="2" applyNumberFormat="1" applyFont="1" applyFill="1" applyBorder="1" applyAlignment="1">
      <alignment horizontal="center"/>
    </xf>
    <xf numFmtId="41" fontId="3" fillId="0" borderId="7" xfId="2" applyNumberFormat="1" applyFont="1" applyFill="1" applyBorder="1" applyAlignment="1">
      <alignment horizontal="center" wrapText="1"/>
    </xf>
    <xf numFmtId="41" fontId="2" fillId="0" borderId="9" xfId="2" applyNumberFormat="1" applyFont="1" applyFill="1" applyBorder="1" applyAlignment="1">
      <alignment horizontal="right"/>
    </xf>
    <xf numFmtId="41" fontId="3" fillId="0" borderId="9" xfId="2" applyNumberFormat="1" applyFont="1" applyFill="1" applyBorder="1" applyAlignment="1">
      <alignment horizontal="right"/>
    </xf>
    <xf numFmtId="41" fontId="3" fillId="0" borderId="0" xfId="2" applyNumberFormat="1" applyFont="1" applyFill="1" applyBorder="1" applyAlignment="1">
      <alignment horizontal="right"/>
    </xf>
    <xf numFmtId="41" fontId="13" fillId="0" borderId="0" xfId="2" applyNumberFormat="1" applyFont="1" applyFill="1" applyBorder="1" applyAlignment="1">
      <alignment horizontal="right"/>
    </xf>
    <xf numFmtId="41" fontId="2" fillId="0" borderId="0" xfId="2" applyNumberFormat="1" applyFont="1" applyFill="1" applyBorder="1" applyAlignment="1">
      <alignment horizontal="right"/>
    </xf>
    <xf numFmtId="0" fontId="3" fillId="0" borderId="0" xfId="2" applyFont="1" applyFill="1" applyAlignment="1">
      <alignment horizontal="left"/>
    </xf>
    <xf numFmtId="0" fontId="3" fillId="0" borderId="0" xfId="2" applyFont="1" applyFill="1"/>
    <xf numFmtId="0" fontId="3" fillId="0" borderId="1" xfId="3" applyFont="1" applyFill="1" applyBorder="1" applyAlignment="1">
      <alignment horizontal="center"/>
    </xf>
    <xf numFmtId="0" fontId="3" fillId="0" borderId="1" xfId="3" applyFont="1" applyFill="1" applyBorder="1" applyAlignment="1"/>
    <xf numFmtId="0" fontId="3" fillId="0" borderId="1" xfId="2" applyFont="1" applyFill="1" applyBorder="1" applyAlignment="1">
      <alignment horizontal="center"/>
    </xf>
    <xf numFmtId="0" fontId="12" fillId="0" borderId="9" xfId="0" applyFont="1" applyFill="1" applyBorder="1"/>
    <xf numFmtId="41" fontId="3" fillId="0" borderId="7" xfId="2" applyNumberFormat="1" applyFont="1" applyFill="1" applyBorder="1" applyAlignment="1">
      <alignment wrapText="1"/>
    </xf>
    <xf numFmtId="41" fontId="3" fillId="0" borderId="0" xfId="2" applyNumberFormat="1" applyFont="1" applyFill="1"/>
    <xf numFmtId="41" fontId="3" fillId="0" borderId="2" xfId="3" applyNumberFormat="1" applyFont="1" applyFill="1" applyBorder="1" applyAlignment="1"/>
    <xf numFmtId="41" fontId="3" fillId="0" borderId="4" xfId="3" applyNumberFormat="1" applyFont="1" applyFill="1" applyBorder="1" applyAlignment="1"/>
    <xf numFmtId="41" fontId="3" fillId="0" borderId="1" xfId="3" applyNumberFormat="1" applyFont="1" applyFill="1" applyBorder="1" applyAlignment="1">
      <alignment horizontal="center"/>
    </xf>
    <xf numFmtId="41" fontId="3" fillId="0" borderId="8" xfId="2" applyNumberFormat="1" applyFont="1" applyFill="1" applyBorder="1" applyAlignment="1">
      <alignment horizontal="center"/>
    </xf>
    <xf numFmtId="42" fontId="7" fillId="0" borderId="0" xfId="0" applyNumberFormat="1" applyFont="1" applyFill="1"/>
    <xf numFmtId="0" fontId="12" fillId="0" borderId="0" xfId="0" applyFont="1" applyFill="1" applyBorder="1"/>
    <xf numFmtId="0" fontId="12" fillId="0" borderId="0" xfId="0" applyFont="1" applyFill="1"/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wrapText="1"/>
    </xf>
    <xf numFmtId="4" fontId="7" fillId="2" borderId="10" xfId="0" applyNumberFormat="1" applyFont="1" applyFill="1" applyBorder="1" applyAlignment="1">
      <alignment wrapText="1"/>
    </xf>
    <xf numFmtId="4" fontId="7" fillId="3" borderId="10" xfId="0" applyNumberFormat="1" applyFont="1" applyFill="1" applyBorder="1" applyAlignment="1">
      <alignment wrapText="1"/>
    </xf>
    <xf numFmtId="0" fontId="3" fillId="0" borderId="9" xfId="2" quotePrefix="1" applyFont="1" applyFill="1" applyBorder="1" applyAlignment="1">
      <alignment horizontal="left"/>
    </xf>
    <xf numFmtId="49" fontId="3" fillId="0" borderId="9" xfId="2" applyNumberFormat="1" applyFont="1" applyFill="1" applyBorder="1" applyAlignment="1">
      <alignment horizontal="left"/>
    </xf>
    <xf numFmtId="49" fontId="3" fillId="0" borderId="9" xfId="2" quotePrefix="1" applyNumberFormat="1" applyFont="1" applyFill="1" applyBorder="1" applyAlignment="1">
      <alignment horizontal="left"/>
    </xf>
    <xf numFmtId="0" fontId="3" fillId="0" borderId="0" xfId="2" applyFont="1" applyFill="1" applyAlignment="1">
      <alignment horizontal="center"/>
    </xf>
    <xf numFmtId="41" fontId="3" fillId="0" borderId="2" xfId="3" applyNumberFormat="1" applyFont="1" applyFill="1" applyBorder="1" applyAlignment="1">
      <alignment horizontal="center"/>
    </xf>
    <xf numFmtId="41" fontId="3" fillId="0" borderId="3" xfId="3" applyNumberFormat="1" applyFont="1" applyFill="1" applyBorder="1" applyAlignment="1">
      <alignment horizontal="center"/>
    </xf>
    <xf numFmtId="41" fontId="3" fillId="0" borderId="4" xfId="3" applyNumberFormat="1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41" fontId="12" fillId="0" borderId="0" xfId="0" applyNumberFormat="1" applyFont="1" applyFill="1"/>
  </cellXfs>
  <cellStyles count="4">
    <cellStyle name="Comma" xfId="1" builtinId="3"/>
    <cellStyle name="Normal" xfId="0" builtinId="0"/>
    <cellStyle name="Normal 2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51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2.75" outlineLevelRow="1" x14ac:dyDescent="0.2"/>
  <cols>
    <col min="1" max="1" width="9.140625" style="6" customWidth="1"/>
    <col min="2" max="2" width="37.5703125" style="6" customWidth="1"/>
    <col min="3" max="3" width="14.85546875" style="15" customWidth="1"/>
    <col min="4" max="4" width="11.7109375" style="15" customWidth="1"/>
    <col min="5" max="5" width="11.42578125" style="15" customWidth="1"/>
    <col min="6" max="6" width="16" style="15" bestFit="1" customWidth="1"/>
    <col min="7" max="7" width="14" style="15" bestFit="1" customWidth="1"/>
    <col min="8" max="8" width="1" style="15" customWidth="1"/>
    <col min="9" max="9" width="9.5703125" style="15" customWidth="1"/>
    <col min="10" max="10" width="11.28515625" style="15" bestFit="1" customWidth="1"/>
    <col min="11" max="11" width="10.140625" style="15" customWidth="1"/>
    <col min="12" max="12" width="12.140625" style="15" bestFit="1" customWidth="1"/>
    <col min="13" max="13" width="10.140625" style="15" customWidth="1"/>
    <col min="14" max="14" width="10.85546875" style="6" bestFit="1" customWidth="1"/>
    <col min="15" max="15" width="11" style="6" customWidth="1"/>
    <col min="16" max="16" width="11.85546875" style="6" bestFit="1" customWidth="1"/>
    <col min="17" max="256" width="8.85546875" style="6"/>
    <col min="257" max="257" width="8" style="6" customWidth="1"/>
    <col min="258" max="258" width="34.7109375" style="6" customWidth="1"/>
    <col min="259" max="259" width="13" style="6" customWidth="1"/>
    <col min="260" max="260" width="12.28515625" style="6" bestFit="1" customWidth="1"/>
    <col min="261" max="261" width="12.140625" style="6" customWidth="1"/>
    <col min="262" max="262" width="15.42578125" style="6" bestFit="1" customWidth="1"/>
    <col min="263" max="263" width="13.28515625" style="6" customWidth="1"/>
    <col min="264" max="264" width="1" style="6" customWidth="1"/>
    <col min="265" max="265" width="11.140625" style="6" customWidth="1"/>
    <col min="266" max="266" width="12.42578125" style="6" bestFit="1" customWidth="1"/>
    <col min="267" max="267" width="11.28515625" style="6" customWidth="1"/>
    <col min="268" max="268" width="12" style="6" customWidth="1"/>
    <col min="269" max="269" width="11" style="6" customWidth="1"/>
    <col min="270" max="270" width="10.85546875" style="6" bestFit="1" customWidth="1"/>
    <col min="271" max="271" width="11" style="6" customWidth="1"/>
    <col min="272" max="272" width="11.85546875" style="6" bestFit="1" customWidth="1"/>
    <col min="273" max="512" width="8.85546875" style="6"/>
    <col min="513" max="513" width="8" style="6" customWidth="1"/>
    <col min="514" max="514" width="34.7109375" style="6" customWidth="1"/>
    <col min="515" max="515" width="13" style="6" customWidth="1"/>
    <col min="516" max="516" width="12.28515625" style="6" bestFit="1" customWidth="1"/>
    <col min="517" max="517" width="12.140625" style="6" customWidth="1"/>
    <col min="518" max="518" width="15.42578125" style="6" bestFit="1" customWidth="1"/>
    <col min="519" max="519" width="13.28515625" style="6" customWidth="1"/>
    <col min="520" max="520" width="1" style="6" customWidth="1"/>
    <col min="521" max="521" width="11.140625" style="6" customWidth="1"/>
    <col min="522" max="522" width="12.42578125" style="6" bestFit="1" customWidth="1"/>
    <col min="523" max="523" width="11.28515625" style="6" customWidth="1"/>
    <col min="524" max="524" width="12" style="6" customWidth="1"/>
    <col min="525" max="525" width="11" style="6" customWidth="1"/>
    <col min="526" max="526" width="10.85546875" style="6" bestFit="1" customWidth="1"/>
    <col min="527" max="527" width="11" style="6" customWidth="1"/>
    <col min="528" max="528" width="11.85546875" style="6" bestFit="1" customWidth="1"/>
    <col min="529" max="768" width="8.85546875" style="6"/>
    <col min="769" max="769" width="8" style="6" customWidth="1"/>
    <col min="770" max="770" width="34.7109375" style="6" customWidth="1"/>
    <col min="771" max="771" width="13" style="6" customWidth="1"/>
    <col min="772" max="772" width="12.28515625" style="6" bestFit="1" customWidth="1"/>
    <col min="773" max="773" width="12.140625" style="6" customWidth="1"/>
    <col min="774" max="774" width="15.42578125" style="6" bestFit="1" customWidth="1"/>
    <col min="775" max="775" width="13.28515625" style="6" customWidth="1"/>
    <col min="776" max="776" width="1" style="6" customWidth="1"/>
    <col min="777" max="777" width="11.140625" style="6" customWidth="1"/>
    <col min="778" max="778" width="12.42578125" style="6" bestFit="1" customWidth="1"/>
    <col min="779" max="779" width="11.28515625" style="6" customWidth="1"/>
    <col min="780" max="780" width="12" style="6" customWidth="1"/>
    <col min="781" max="781" width="11" style="6" customWidth="1"/>
    <col min="782" max="782" width="10.85546875" style="6" bestFit="1" customWidth="1"/>
    <col min="783" max="783" width="11" style="6" customWidth="1"/>
    <col min="784" max="784" width="11.85546875" style="6" bestFit="1" customWidth="1"/>
    <col min="785" max="1024" width="8.85546875" style="6"/>
    <col min="1025" max="1025" width="8" style="6" customWidth="1"/>
    <col min="1026" max="1026" width="34.7109375" style="6" customWidth="1"/>
    <col min="1027" max="1027" width="13" style="6" customWidth="1"/>
    <col min="1028" max="1028" width="12.28515625" style="6" bestFit="1" customWidth="1"/>
    <col min="1029" max="1029" width="12.140625" style="6" customWidth="1"/>
    <col min="1030" max="1030" width="15.42578125" style="6" bestFit="1" customWidth="1"/>
    <col min="1031" max="1031" width="13.28515625" style="6" customWidth="1"/>
    <col min="1032" max="1032" width="1" style="6" customWidth="1"/>
    <col min="1033" max="1033" width="11.140625" style="6" customWidth="1"/>
    <col min="1034" max="1034" width="12.42578125" style="6" bestFit="1" customWidth="1"/>
    <col min="1035" max="1035" width="11.28515625" style="6" customWidth="1"/>
    <col min="1036" max="1036" width="12" style="6" customWidth="1"/>
    <col min="1037" max="1037" width="11" style="6" customWidth="1"/>
    <col min="1038" max="1038" width="10.85546875" style="6" bestFit="1" customWidth="1"/>
    <col min="1039" max="1039" width="11" style="6" customWidth="1"/>
    <col min="1040" max="1040" width="11.85546875" style="6" bestFit="1" customWidth="1"/>
    <col min="1041" max="1280" width="8.85546875" style="6"/>
    <col min="1281" max="1281" width="8" style="6" customWidth="1"/>
    <col min="1282" max="1282" width="34.7109375" style="6" customWidth="1"/>
    <col min="1283" max="1283" width="13" style="6" customWidth="1"/>
    <col min="1284" max="1284" width="12.28515625" style="6" bestFit="1" customWidth="1"/>
    <col min="1285" max="1285" width="12.140625" style="6" customWidth="1"/>
    <col min="1286" max="1286" width="15.42578125" style="6" bestFit="1" customWidth="1"/>
    <col min="1287" max="1287" width="13.28515625" style="6" customWidth="1"/>
    <col min="1288" max="1288" width="1" style="6" customWidth="1"/>
    <col min="1289" max="1289" width="11.140625" style="6" customWidth="1"/>
    <col min="1290" max="1290" width="12.42578125" style="6" bestFit="1" customWidth="1"/>
    <col min="1291" max="1291" width="11.28515625" style="6" customWidth="1"/>
    <col min="1292" max="1292" width="12" style="6" customWidth="1"/>
    <col min="1293" max="1293" width="11" style="6" customWidth="1"/>
    <col min="1294" max="1294" width="10.85546875" style="6" bestFit="1" customWidth="1"/>
    <col min="1295" max="1295" width="11" style="6" customWidth="1"/>
    <col min="1296" max="1296" width="11.85546875" style="6" bestFit="1" customWidth="1"/>
    <col min="1297" max="1536" width="8.85546875" style="6"/>
    <col min="1537" max="1537" width="8" style="6" customWidth="1"/>
    <col min="1538" max="1538" width="34.7109375" style="6" customWidth="1"/>
    <col min="1539" max="1539" width="13" style="6" customWidth="1"/>
    <col min="1540" max="1540" width="12.28515625" style="6" bestFit="1" customWidth="1"/>
    <col min="1541" max="1541" width="12.140625" style="6" customWidth="1"/>
    <col min="1542" max="1542" width="15.42578125" style="6" bestFit="1" customWidth="1"/>
    <col min="1543" max="1543" width="13.28515625" style="6" customWidth="1"/>
    <col min="1544" max="1544" width="1" style="6" customWidth="1"/>
    <col min="1545" max="1545" width="11.140625" style="6" customWidth="1"/>
    <col min="1546" max="1546" width="12.42578125" style="6" bestFit="1" customWidth="1"/>
    <col min="1547" max="1547" width="11.28515625" style="6" customWidth="1"/>
    <col min="1548" max="1548" width="12" style="6" customWidth="1"/>
    <col min="1549" max="1549" width="11" style="6" customWidth="1"/>
    <col min="1550" max="1550" width="10.85546875" style="6" bestFit="1" customWidth="1"/>
    <col min="1551" max="1551" width="11" style="6" customWidth="1"/>
    <col min="1552" max="1552" width="11.85546875" style="6" bestFit="1" customWidth="1"/>
    <col min="1553" max="1792" width="8.85546875" style="6"/>
    <col min="1793" max="1793" width="8" style="6" customWidth="1"/>
    <col min="1794" max="1794" width="34.7109375" style="6" customWidth="1"/>
    <col min="1795" max="1795" width="13" style="6" customWidth="1"/>
    <col min="1796" max="1796" width="12.28515625" style="6" bestFit="1" customWidth="1"/>
    <col min="1797" max="1797" width="12.140625" style="6" customWidth="1"/>
    <col min="1798" max="1798" width="15.42578125" style="6" bestFit="1" customWidth="1"/>
    <col min="1799" max="1799" width="13.28515625" style="6" customWidth="1"/>
    <col min="1800" max="1800" width="1" style="6" customWidth="1"/>
    <col min="1801" max="1801" width="11.140625" style="6" customWidth="1"/>
    <col min="1802" max="1802" width="12.42578125" style="6" bestFit="1" customWidth="1"/>
    <col min="1803" max="1803" width="11.28515625" style="6" customWidth="1"/>
    <col min="1804" max="1804" width="12" style="6" customWidth="1"/>
    <col min="1805" max="1805" width="11" style="6" customWidth="1"/>
    <col min="1806" max="1806" width="10.85546875" style="6" bestFit="1" customWidth="1"/>
    <col min="1807" max="1807" width="11" style="6" customWidth="1"/>
    <col min="1808" max="1808" width="11.85546875" style="6" bestFit="1" customWidth="1"/>
    <col min="1809" max="2048" width="8.85546875" style="6"/>
    <col min="2049" max="2049" width="8" style="6" customWidth="1"/>
    <col min="2050" max="2050" width="34.7109375" style="6" customWidth="1"/>
    <col min="2051" max="2051" width="13" style="6" customWidth="1"/>
    <col min="2052" max="2052" width="12.28515625" style="6" bestFit="1" customWidth="1"/>
    <col min="2053" max="2053" width="12.140625" style="6" customWidth="1"/>
    <col min="2054" max="2054" width="15.42578125" style="6" bestFit="1" customWidth="1"/>
    <col min="2055" max="2055" width="13.28515625" style="6" customWidth="1"/>
    <col min="2056" max="2056" width="1" style="6" customWidth="1"/>
    <col min="2057" max="2057" width="11.140625" style="6" customWidth="1"/>
    <col min="2058" max="2058" width="12.42578125" style="6" bestFit="1" customWidth="1"/>
    <col min="2059" max="2059" width="11.28515625" style="6" customWidth="1"/>
    <col min="2060" max="2060" width="12" style="6" customWidth="1"/>
    <col min="2061" max="2061" width="11" style="6" customWidth="1"/>
    <col min="2062" max="2062" width="10.85546875" style="6" bestFit="1" customWidth="1"/>
    <col min="2063" max="2063" width="11" style="6" customWidth="1"/>
    <col min="2064" max="2064" width="11.85546875" style="6" bestFit="1" customWidth="1"/>
    <col min="2065" max="2304" width="8.85546875" style="6"/>
    <col min="2305" max="2305" width="8" style="6" customWidth="1"/>
    <col min="2306" max="2306" width="34.7109375" style="6" customWidth="1"/>
    <col min="2307" max="2307" width="13" style="6" customWidth="1"/>
    <col min="2308" max="2308" width="12.28515625" style="6" bestFit="1" customWidth="1"/>
    <col min="2309" max="2309" width="12.140625" style="6" customWidth="1"/>
    <col min="2310" max="2310" width="15.42578125" style="6" bestFit="1" customWidth="1"/>
    <col min="2311" max="2311" width="13.28515625" style="6" customWidth="1"/>
    <col min="2312" max="2312" width="1" style="6" customWidth="1"/>
    <col min="2313" max="2313" width="11.140625" style="6" customWidth="1"/>
    <col min="2314" max="2314" width="12.42578125" style="6" bestFit="1" customWidth="1"/>
    <col min="2315" max="2315" width="11.28515625" style="6" customWidth="1"/>
    <col min="2316" max="2316" width="12" style="6" customWidth="1"/>
    <col min="2317" max="2317" width="11" style="6" customWidth="1"/>
    <col min="2318" max="2318" width="10.85546875" style="6" bestFit="1" customWidth="1"/>
    <col min="2319" max="2319" width="11" style="6" customWidth="1"/>
    <col min="2320" max="2320" width="11.85546875" style="6" bestFit="1" customWidth="1"/>
    <col min="2321" max="2560" width="8.85546875" style="6"/>
    <col min="2561" max="2561" width="8" style="6" customWidth="1"/>
    <col min="2562" max="2562" width="34.7109375" style="6" customWidth="1"/>
    <col min="2563" max="2563" width="13" style="6" customWidth="1"/>
    <col min="2564" max="2564" width="12.28515625" style="6" bestFit="1" customWidth="1"/>
    <col min="2565" max="2565" width="12.140625" style="6" customWidth="1"/>
    <col min="2566" max="2566" width="15.42578125" style="6" bestFit="1" customWidth="1"/>
    <col min="2567" max="2567" width="13.28515625" style="6" customWidth="1"/>
    <col min="2568" max="2568" width="1" style="6" customWidth="1"/>
    <col min="2569" max="2569" width="11.140625" style="6" customWidth="1"/>
    <col min="2570" max="2570" width="12.42578125" style="6" bestFit="1" customWidth="1"/>
    <col min="2571" max="2571" width="11.28515625" style="6" customWidth="1"/>
    <col min="2572" max="2572" width="12" style="6" customWidth="1"/>
    <col min="2573" max="2573" width="11" style="6" customWidth="1"/>
    <col min="2574" max="2574" width="10.85546875" style="6" bestFit="1" customWidth="1"/>
    <col min="2575" max="2575" width="11" style="6" customWidth="1"/>
    <col min="2576" max="2576" width="11.85546875" style="6" bestFit="1" customWidth="1"/>
    <col min="2577" max="2816" width="8.85546875" style="6"/>
    <col min="2817" max="2817" width="8" style="6" customWidth="1"/>
    <col min="2818" max="2818" width="34.7109375" style="6" customWidth="1"/>
    <col min="2819" max="2819" width="13" style="6" customWidth="1"/>
    <col min="2820" max="2820" width="12.28515625" style="6" bestFit="1" customWidth="1"/>
    <col min="2821" max="2821" width="12.140625" style="6" customWidth="1"/>
    <col min="2822" max="2822" width="15.42578125" style="6" bestFit="1" customWidth="1"/>
    <col min="2823" max="2823" width="13.28515625" style="6" customWidth="1"/>
    <col min="2824" max="2824" width="1" style="6" customWidth="1"/>
    <col min="2825" max="2825" width="11.140625" style="6" customWidth="1"/>
    <col min="2826" max="2826" width="12.42578125" style="6" bestFit="1" customWidth="1"/>
    <col min="2827" max="2827" width="11.28515625" style="6" customWidth="1"/>
    <col min="2828" max="2828" width="12" style="6" customWidth="1"/>
    <col min="2829" max="2829" width="11" style="6" customWidth="1"/>
    <col min="2830" max="2830" width="10.85546875" style="6" bestFit="1" customWidth="1"/>
    <col min="2831" max="2831" width="11" style="6" customWidth="1"/>
    <col min="2832" max="2832" width="11.85546875" style="6" bestFit="1" customWidth="1"/>
    <col min="2833" max="3072" width="8.85546875" style="6"/>
    <col min="3073" max="3073" width="8" style="6" customWidth="1"/>
    <col min="3074" max="3074" width="34.7109375" style="6" customWidth="1"/>
    <col min="3075" max="3075" width="13" style="6" customWidth="1"/>
    <col min="3076" max="3076" width="12.28515625" style="6" bestFit="1" customWidth="1"/>
    <col min="3077" max="3077" width="12.140625" style="6" customWidth="1"/>
    <col min="3078" max="3078" width="15.42578125" style="6" bestFit="1" customWidth="1"/>
    <col min="3079" max="3079" width="13.28515625" style="6" customWidth="1"/>
    <col min="3080" max="3080" width="1" style="6" customWidth="1"/>
    <col min="3081" max="3081" width="11.140625" style="6" customWidth="1"/>
    <col min="3082" max="3082" width="12.42578125" style="6" bestFit="1" customWidth="1"/>
    <col min="3083" max="3083" width="11.28515625" style="6" customWidth="1"/>
    <col min="3084" max="3084" width="12" style="6" customWidth="1"/>
    <col min="3085" max="3085" width="11" style="6" customWidth="1"/>
    <col min="3086" max="3086" width="10.85546875" style="6" bestFit="1" customWidth="1"/>
    <col min="3087" max="3087" width="11" style="6" customWidth="1"/>
    <col min="3088" max="3088" width="11.85546875" style="6" bestFit="1" customWidth="1"/>
    <col min="3089" max="3328" width="8.85546875" style="6"/>
    <col min="3329" max="3329" width="8" style="6" customWidth="1"/>
    <col min="3330" max="3330" width="34.7109375" style="6" customWidth="1"/>
    <col min="3331" max="3331" width="13" style="6" customWidth="1"/>
    <col min="3332" max="3332" width="12.28515625" style="6" bestFit="1" customWidth="1"/>
    <col min="3333" max="3333" width="12.140625" style="6" customWidth="1"/>
    <col min="3334" max="3334" width="15.42578125" style="6" bestFit="1" customWidth="1"/>
    <col min="3335" max="3335" width="13.28515625" style="6" customWidth="1"/>
    <col min="3336" max="3336" width="1" style="6" customWidth="1"/>
    <col min="3337" max="3337" width="11.140625" style="6" customWidth="1"/>
    <col min="3338" max="3338" width="12.42578125" style="6" bestFit="1" customWidth="1"/>
    <col min="3339" max="3339" width="11.28515625" style="6" customWidth="1"/>
    <col min="3340" max="3340" width="12" style="6" customWidth="1"/>
    <col min="3341" max="3341" width="11" style="6" customWidth="1"/>
    <col min="3342" max="3342" width="10.85546875" style="6" bestFit="1" customWidth="1"/>
    <col min="3343" max="3343" width="11" style="6" customWidth="1"/>
    <col min="3344" max="3344" width="11.85546875" style="6" bestFit="1" customWidth="1"/>
    <col min="3345" max="3584" width="8.85546875" style="6"/>
    <col min="3585" max="3585" width="8" style="6" customWidth="1"/>
    <col min="3586" max="3586" width="34.7109375" style="6" customWidth="1"/>
    <col min="3587" max="3587" width="13" style="6" customWidth="1"/>
    <col min="3588" max="3588" width="12.28515625" style="6" bestFit="1" customWidth="1"/>
    <col min="3589" max="3589" width="12.140625" style="6" customWidth="1"/>
    <col min="3590" max="3590" width="15.42578125" style="6" bestFit="1" customWidth="1"/>
    <col min="3591" max="3591" width="13.28515625" style="6" customWidth="1"/>
    <col min="3592" max="3592" width="1" style="6" customWidth="1"/>
    <col min="3593" max="3593" width="11.140625" style="6" customWidth="1"/>
    <col min="3594" max="3594" width="12.42578125" style="6" bestFit="1" customWidth="1"/>
    <col min="3595" max="3595" width="11.28515625" style="6" customWidth="1"/>
    <col min="3596" max="3596" width="12" style="6" customWidth="1"/>
    <col min="3597" max="3597" width="11" style="6" customWidth="1"/>
    <col min="3598" max="3598" width="10.85546875" style="6" bestFit="1" customWidth="1"/>
    <col min="3599" max="3599" width="11" style="6" customWidth="1"/>
    <col min="3600" max="3600" width="11.85546875" style="6" bestFit="1" customWidth="1"/>
    <col min="3601" max="3840" width="8.85546875" style="6"/>
    <col min="3841" max="3841" width="8" style="6" customWidth="1"/>
    <col min="3842" max="3842" width="34.7109375" style="6" customWidth="1"/>
    <col min="3843" max="3843" width="13" style="6" customWidth="1"/>
    <col min="3844" max="3844" width="12.28515625" style="6" bestFit="1" customWidth="1"/>
    <col min="3845" max="3845" width="12.140625" style="6" customWidth="1"/>
    <col min="3846" max="3846" width="15.42578125" style="6" bestFit="1" customWidth="1"/>
    <col min="3847" max="3847" width="13.28515625" style="6" customWidth="1"/>
    <col min="3848" max="3848" width="1" style="6" customWidth="1"/>
    <col min="3849" max="3849" width="11.140625" style="6" customWidth="1"/>
    <col min="3850" max="3850" width="12.42578125" style="6" bestFit="1" customWidth="1"/>
    <col min="3851" max="3851" width="11.28515625" style="6" customWidth="1"/>
    <col min="3852" max="3852" width="12" style="6" customWidth="1"/>
    <col min="3853" max="3853" width="11" style="6" customWidth="1"/>
    <col min="3854" max="3854" width="10.85546875" style="6" bestFit="1" customWidth="1"/>
    <col min="3855" max="3855" width="11" style="6" customWidth="1"/>
    <col min="3856" max="3856" width="11.85546875" style="6" bestFit="1" customWidth="1"/>
    <col min="3857" max="4096" width="8.85546875" style="6"/>
    <col min="4097" max="4097" width="8" style="6" customWidth="1"/>
    <col min="4098" max="4098" width="34.7109375" style="6" customWidth="1"/>
    <col min="4099" max="4099" width="13" style="6" customWidth="1"/>
    <col min="4100" max="4100" width="12.28515625" style="6" bestFit="1" customWidth="1"/>
    <col min="4101" max="4101" width="12.140625" style="6" customWidth="1"/>
    <col min="4102" max="4102" width="15.42578125" style="6" bestFit="1" customWidth="1"/>
    <col min="4103" max="4103" width="13.28515625" style="6" customWidth="1"/>
    <col min="4104" max="4104" width="1" style="6" customWidth="1"/>
    <col min="4105" max="4105" width="11.140625" style="6" customWidth="1"/>
    <col min="4106" max="4106" width="12.42578125" style="6" bestFit="1" customWidth="1"/>
    <col min="4107" max="4107" width="11.28515625" style="6" customWidth="1"/>
    <col min="4108" max="4108" width="12" style="6" customWidth="1"/>
    <col min="4109" max="4109" width="11" style="6" customWidth="1"/>
    <col min="4110" max="4110" width="10.85546875" style="6" bestFit="1" customWidth="1"/>
    <col min="4111" max="4111" width="11" style="6" customWidth="1"/>
    <col min="4112" max="4112" width="11.85546875" style="6" bestFit="1" customWidth="1"/>
    <col min="4113" max="4352" width="8.85546875" style="6"/>
    <col min="4353" max="4353" width="8" style="6" customWidth="1"/>
    <col min="4354" max="4354" width="34.7109375" style="6" customWidth="1"/>
    <col min="4355" max="4355" width="13" style="6" customWidth="1"/>
    <col min="4356" max="4356" width="12.28515625" style="6" bestFit="1" customWidth="1"/>
    <col min="4357" max="4357" width="12.140625" style="6" customWidth="1"/>
    <col min="4358" max="4358" width="15.42578125" style="6" bestFit="1" customWidth="1"/>
    <col min="4359" max="4359" width="13.28515625" style="6" customWidth="1"/>
    <col min="4360" max="4360" width="1" style="6" customWidth="1"/>
    <col min="4361" max="4361" width="11.140625" style="6" customWidth="1"/>
    <col min="4362" max="4362" width="12.42578125" style="6" bestFit="1" customWidth="1"/>
    <col min="4363" max="4363" width="11.28515625" style="6" customWidth="1"/>
    <col min="4364" max="4364" width="12" style="6" customWidth="1"/>
    <col min="4365" max="4365" width="11" style="6" customWidth="1"/>
    <col min="4366" max="4366" width="10.85546875" style="6" bestFit="1" customWidth="1"/>
    <col min="4367" max="4367" width="11" style="6" customWidth="1"/>
    <col min="4368" max="4368" width="11.85546875" style="6" bestFit="1" customWidth="1"/>
    <col min="4369" max="4608" width="8.85546875" style="6"/>
    <col min="4609" max="4609" width="8" style="6" customWidth="1"/>
    <col min="4610" max="4610" width="34.7109375" style="6" customWidth="1"/>
    <col min="4611" max="4611" width="13" style="6" customWidth="1"/>
    <col min="4612" max="4612" width="12.28515625" style="6" bestFit="1" customWidth="1"/>
    <col min="4613" max="4613" width="12.140625" style="6" customWidth="1"/>
    <col min="4614" max="4614" width="15.42578125" style="6" bestFit="1" customWidth="1"/>
    <col min="4615" max="4615" width="13.28515625" style="6" customWidth="1"/>
    <col min="4616" max="4616" width="1" style="6" customWidth="1"/>
    <col min="4617" max="4617" width="11.140625" style="6" customWidth="1"/>
    <col min="4618" max="4618" width="12.42578125" style="6" bestFit="1" customWidth="1"/>
    <col min="4619" max="4619" width="11.28515625" style="6" customWidth="1"/>
    <col min="4620" max="4620" width="12" style="6" customWidth="1"/>
    <col min="4621" max="4621" width="11" style="6" customWidth="1"/>
    <col min="4622" max="4622" width="10.85546875" style="6" bestFit="1" customWidth="1"/>
    <col min="4623" max="4623" width="11" style="6" customWidth="1"/>
    <col min="4624" max="4624" width="11.85546875" style="6" bestFit="1" customWidth="1"/>
    <col min="4625" max="4864" width="8.85546875" style="6"/>
    <col min="4865" max="4865" width="8" style="6" customWidth="1"/>
    <col min="4866" max="4866" width="34.7109375" style="6" customWidth="1"/>
    <col min="4867" max="4867" width="13" style="6" customWidth="1"/>
    <col min="4868" max="4868" width="12.28515625" style="6" bestFit="1" customWidth="1"/>
    <col min="4869" max="4869" width="12.140625" style="6" customWidth="1"/>
    <col min="4870" max="4870" width="15.42578125" style="6" bestFit="1" customWidth="1"/>
    <col min="4871" max="4871" width="13.28515625" style="6" customWidth="1"/>
    <col min="4872" max="4872" width="1" style="6" customWidth="1"/>
    <col min="4873" max="4873" width="11.140625" style="6" customWidth="1"/>
    <col min="4874" max="4874" width="12.42578125" style="6" bestFit="1" customWidth="1"/>
    <col min="4875" max="4875" width="11.28515625" style="6" customWidth="1"/>
    <col min="4876" max="4876" width="12" style="6" customWidth="1"/>
    <col min="4877" max="4877" width="11" style="6" customWidth="1"/>
    <col min="4878" max="4878" width="10.85546875" style="6" bestFit="1" customWidth="1"/>
    <col min="4879" max="4879" width="11" style="6" customWidth="1"/>
    <col min="4880" max="4880" width="11.85546875" style="6" bestFit="1" customWidth="1"/>
    <col min="4881" max="5120" width="8.85546875" style="6"/>
    <col min="5121" max="5121" width="8" style="6" customWidth="1"/>
    <col min="5122" max="5122" width="34.7109375" style="6" customWidth="1"/>
    <col min="5123" max="5123" width="13" style="6" customWidth="1"/>
    <col min="5124" max="5124" width="12.28515625" style="6" bestFit="1" customWidth="1"/>
    <col min="5125" max="5125" width="12.140625" style="6" customWidth="1"/>
    <col min="5126" max="5126" width="15.42578125" style="6" bestFit="1" customWidth="1"/>
    <col min="5127" max="5127" width="13.28515625" style="6" customWidth="1"/>
    <col min="5128" max="5128" width="1" style="6" customWidth="1"/>
    <col min="5129" max="5129" width="11.140625" style="6" customWidth="1"/>
    <col min="5130" max="5130" width="12.42578125" style="6" bestFit="1" customWidth="1"/>
    <col min="5131" max="5131" width="11.28515625" style="6" customWidth="1"/>
    <col min="5132" max="5132" width="12" style="6" customWidth="1"/>
    <col min="5133" max="5133" width="11" style="6" customWidth="1"/>
    <col min="5134" max="5134" width="10.85546875" style="6" bestFit="1" customWidth="1"/>
    <col min="5135" max="5135" width="11" style="6" customWidth="1"/>
    <col min="5136" max="5136" width="11.85546875" style="6" bestFit="1" customWidth="1"/>
    <col min="5137" max="5376" width="8.85546875" style="6"/>
    <col min="5377" max="5377" width="8" style="6" customWidth="1"/>
    <col min="5378" max="5378" width="34.7109375" style="6" customWidth="1"/>
    <col min="5379" max="5379" width="13" style="6" customWidth="1"/>
    <col min="5380" max="5380" width="12.28515625" style="6" bestFit="1" customWidth="1"/>
    <col min="5381" max="5381" width="12.140625" style="6" customWidth="1"/>
    <col min="5382" max="5382" width="15.42578125" style="6" bestFit="1" customWidth="1"/>
    <col min="5383" max="5383" width="13.28515625" style="6" customWidth="1"/>
    <col min="5384" max="5384" width="1" style="6" customWidth="1"/>
    <col min="5385" max="5385" width="11.140625" style="6" customWidth="1"/>
    <col min="5386" max="5386" width="12.42578125" style="6" bestFit="1" customWidth="1"/>
    <col min="5387" max="5387" width="11.28515625" style="6" customWidth="1"/>
    <col min="5388" max="5388" width="12" style="6" customWidth="1"/>
    <col min="5389" max="5389" width="11" style="6" customWidth="1"/>
    <col min="5390" max="5390" width="10.85546875" style="6" bestFit="1" customWidth="1"/>
    <col min="5391" max="5391" width="11" style="6" customWidth="1"/>
    <col min="5392" max="5392" width="11.85546875" style="6" bestFit="1" customWidth="1"/>
    <col min="5393" max="5632" width="8.85546875" style="6"/>
    <col min="5633" max="5633" width="8" style="6" customWidth="1"/>
    <col min="5634" max="5634" width="34.7109375" style="6" customWidth="1"/>
    <col min="5635" max="5635" width="13" style="6" customWidth="1"/>
    <col min="5636" max="5636" width="12.28515625" style="6" bestFit="1" customWidth="1"/>
    <col min="5637" max="5637" width="12.140625" style="6" customWidth="1"/>
    <col min="5638" max="5638" width="15.42578125" style="6" bestFit="1" customWidth="1"/>
    <col min="5639" max="5639" width="13.28515625" style="6" customWidth="1"/>
    <col min="5640" max="5640" width="1" style="6" customWidth="1"/>
    <col min="5641" max="5641" width="11.140625" style="6" customWidth="1"/>
    <col min="5642" max="5642" width="12.42578125" style="6" bestFit="1" customWidth="1"/>
    <col min="5643" max="5643" width="11.28515625" style="6" customWidth="1"/>
    <col min="5644" max="5644" width="12" style="6" customWidth="1"/>
    <col min="5645" max="5645" width="11" style="6" customWidth="1"/>
    <col min="5646" max="5646" width="10.85546875" style="6" bestFit="1" customWidth="1"/>
    <col min="5647" max="5647" width="11" style="6" customWidth="1"/>
    <col min="5648" max="5648" width="11.85546875" style="6" bestFit="1" customWidth="1"/>
    <col min="5649" max="5888" width="8.85546875" style="6"/>
    <col min="5889" max="5889" width="8" style="6" customWidth="1"/>
    <col min="5890" max="5890" width="34.7109375" style="6" customWidth="1"/>
    <col min="5891" max="5891" width="13" style="6" customWidth="1"/>
    <col min="5892" max="5892" width="12.28515625" style="6" bestFit="1" customWidth="1"/>
    <col min="5893" max="5893" width="12.140625" style="6" customWidth="1"/>
    <col min="5894" max="5894" width="15.42578125" style="6" bestFit="1" customWidth="1"/>
    <col min="5895" max="5895" width="13.28515625" style="6" customWidth="1"/>
    <col min="5896" max="5896" width="1" style="6" customWidth="1"/>
    <col min="5897" max="5897" width="11.140625" style="6" customWidth="1"/>
    <col min="5898" max="5898" width="12.42578125" style="6" bestFit="1" customWidth="1"/>
    <col min="5899" max="5899" width="11.28515625" style="6" customWidth="1"/>
    <col min="5900" max="5900" width="12" style="6" customWidth="1"/>
    <col min="5901" max="5901" width="11" style="6" customWidth="1"/>
    <col min="5902" max="5902" width="10.85546875" style="6" bestFit="1" customWidth="1"/>
    <col min="5903" max="5903" width="11" style="6" customWidth="1"/>
    <col min="5904" max="5904" width="11.85546875" style="6" bestFit="1" customWidth="1"/>
    <col min="5905" max="6144" width="8.85546875" style="6"/>
    <col min="6145" max="6145" width="8" style="6" customWidth="1"/>
    <col min="6146" max="6146" width="34.7109375" style="6" customWidth="1"/>
    <col min="6147" max="6147" width="13" style="6" customWidth="1"/>
    <col min="6148" max="6148" width="12.28515625" style="6" bestFit="1" customWidth="1"/>
    <col min="6149" max="6149" width="12.140625" style="6" customWidth="1"/>
    <col min="6150" max="6150" width="15.42578125" style="6" bestFit="1" customWidth="1"/>
    <col min="6151" max="6151" width="13.28515625" style="6" customWidth="1"/>
    <col min="6152" max="6152" width="1" style="6" customWidth="1"/>
    <col min="6153" max="6153" width="11.140625" style="6" customWidth="1"/>
    <col min="6154" max="6154" width="12.42578125" style="6" bestFit="1" customWidth="1"/>
    <col min="6155" max="6155" width="11.28515625" style="6" customWidth="1"/>
    <col min="6156" max="6156" width="12" style="6" customWidth="1"/>
    <col min="6157" max="6157" width="11" style="6" customWidth="1"/>
    <col min="6158" max="6158" width="10.85546875" style="6" bestFit="1" customWidth="1"/>
    <col min="6159" max="6159" width="11" style="6" customWidth="1"/>
    <col min="6160" max="6160" width="11.85546875" style="6" bestFit="1" customWidth="1"/>
    <col min="6161" max="6400" width="8.85546875" style="6"/>
    <col min="6401" max="6401" width="8" style="6" customWidth="1"/>
    <col min="6402" max="6402" width="34.7109375" style="6" customWidth="1"/>
    <col min="6403" max="6403" width="13" style="6" customWidth="1"/>
    <col min="6404" max="6404" width="12.28515625" style="6" bestFit="1" customWidth="1"/>
    <col min="6405" max="6405" width="12.140625" style="6" customWidth="1"/>
    <col min="6406" max="6406" width="15.42578125" style="6" bestFit="1" customWidth="1"/>
    <col min="6407" max="6407" width="13.28515625" style="6" customWidth="1"/>
    <col min="6408" max="6408" width="1" style="6" customWidth="1"/>
    <col min="6409" max="6409" width="11.140625" style="6" customWidth="1"/>
    <col min="6410" max="6410" width="12.42578125" style="6" bestFit="1" customWidth="1"/>
    <col min="6411" max="6411" width="11.28515625" style="6" customWidth="1"/>
    <col min="6412" max="6412" width="12" style="6" customWidth="1"/>
    <col min="6413" max="6413" width="11" style="6" customWidth="1"/>
    <col min="6414" max="6414" width="10.85546875" style="6" bestFit="1" customWidth="1"/>
    <col min="6415" max="6415" width="11" style="6" customWidth="1"/>
    <col min="6416" max="6416" width="11.85546875" style="6" bestFit="1" customWidth="1"/>
    <col min="6417" max="6656" width="8.85546875" style="6"/>
    <col min="6657" max="6657" width="8" style="6" customWidth="1"/>
    <col min="6658" max="6658" width="34.7109375" style="6" customWidth="1"/>
    <col min="6659" max="6659" width="13" style="6" customWidth="1"/>
    <col min="6660" max="6660" width="12.28515625" style="6" bestFit="1" customWidth="1"/>
    <col min="6661" max="6661" width="12.140625" style="6" customWidth="1"/>
    <col min="6662" max="6662" width="15.42578125" style="6" bestFit="1" customWidth="1"/>
    <col min="6663" max="6663" width="13.28515625" style="6" customWidth="1"/>
    <col min="6664" max="6664" width="1" style="6" customWidth="1"/>
    <col min="6665" max="6665" width="11.140625" style="6" customWidth="1"/>
    <col min="6666" max="6666" width="12.42578125" style="6" bestFit="1" customWidth="1"/>
    <col min="6667" max="6667" width="11.28515625" style="6" customWidth="1"/>
    <col min="6668" max="6668" width="12" style="6" customWidth="1"/>
    <col min="6669" max="6669" width="11" style="6" customWidth="1"/>
    <col min="6670" max="6670" width="10.85546875" style="6" bestFit="1" customWidth="1"/>
    <col min="6671" max="6671" width="11" style="6" customWidth="1"/>
    <col min="6672" max="6672" width="11.85546875" style="6" bestFit="1" customWidth="1"/>
    <col min="6673" max="6912" width="8.85546875" style="6"/>
    <col min="6913" max="6913" width="8" style="6" customWidth="1"/>
    <col min="6914" max="6914" width="34.7109375" style="6" customWidth="1"/>
    <col min="6915" max="6915" width="13" style="6" customWidth="1"/>
    <col min="6916" max="6916" width="12.28515625" style="6" bestFit="1" customWidth="1"/>
    <col min="6917" max="6917" width="12.140625" style="6" customWidth="1"/>
    <col min="6918" max="6918" width="15.42578125" style="6" bestFit="1" customWidth="1"/>
    <col min="6919" max="6919" width="13.28515625" style="6" customWidth="1"/>
    <col min="6920" max="6920" width="1" style="6" customWidth="1"/>
    <col min="6921" max="6921" width="11.140625" style="6" customWidth="1"/>
    <col min="6922" max="6922" width="12.42578125" style="6" bestFit="1" customWidth="1"/>
    <col min="6923" max="6923" width="11.28515625" style="6" customWidth="1"/>
    <col min="6924" max="6924" width="12" style="6" customWidth="1"/>
    <col min="6925" max="6925" width="11" style="6" customWidth="1"/>
    <col min="6926" max="6926" width="10.85546875" style="6" bestFit="1" customWidth="1"/>
    <col min="6927" max="6927" width="11" style="6" customWidth="1"/>
    <col min="6928" max="6928" width="11.85546875" style="6" bestFit="1" customWidth="1"/>
    <col min="6929" max="7168" width="8.85546875" style="6"/>
    <col min="7169" max="7169" width="8" style="6" customWidth="1"/>
    <col min="7170" max="7170" width="34.7109375" style="6" customWidth="1"/>
    <col min="7171" max="7171" width="13" style="6" customWidth="1"/>
    <col min="7172" max="7172" width="12.28515625" style="6" bestFit="1" customWidth="1"/>
    <col min="7173" max="7173" width="12.140625" style="6" customWidth="1"/>
    <col min="7174" max="7174" width="15.42578125" style="6" bestFit="1" customWidth="1"/>
    <col min="7175" max="7175" width="13.28515625" style="6" customWidth="1"/>
    <col min="7176" max="7176" width="1" style="6" customWidth="1"/>
    <col min="7177" max="7177" width="11.140625" style="6" customWidth="1"/>
    <col min="7178" max="7178" width="12.42578125" style="6" bestFit="1" customWidth="1"/>
    <col min="7179" max="7179" width="11.28515625" style="6" customWidth="1"/>
    <col min="7180" max="7180" width="12" style="6" customWidth="1"/>
    <col min="7181" max="7181" width="11" style="6" customWidth="1"/>
    <col min="7182" max="7182" width="10.85546875" style="6" bestFit="1" customWidth="1"/>
    <col min="7183" max="7183" width="11" style="6" customWidth="1"/>
    <col min="7184" max="7184" width="11.85546875" style="6" bestFit="1" customWidth="1"/>
    <col min="7185" max="7424" width="8.85546875" style="6"/>
    <col min="7425" max="7425" width="8" style="6" customWidth="1"/>
    <col min="7426" max="7426" width="34.7109375" style="6" customWidth="1"/>
    <col min="7427" max="7427" width="13" style="6" customWidth="1"/>
    <col min="7428" max="7428" width="12.28515625" style="6" bestFit="1" customWidth="1"/>
    <col min="7429" max="7429" width="12.140625" style="6" customWidth="1"/>
    <col min="7430" max="7430" width="15.42578125" style="6" bestFit="1" customWidth="1"/>
    <col min="7431" max="7431" width="13.28515625" style="6" customWidth="1"/>
    <col min="7432" max="7432" width="1" style="6" customWidth="1"/>
    <col min="7433" max="7433" width="11.140625" style="6" customWidth="1"/>
    <col min="7434" max="7434" width="12.42578125" style="6" bestFit="1" customWidth="1"/>
    <col min="7435" max="7435" width="11.28515625" style="6" customWidth="1"/>
    <col min="7436" max="7436" width="12" style="6" customWidth="1"/>
    <col min="7437" max="7437" width="11" style="6" customWidth="1"/>
    <col min="7438" max="7438" width="10.85546875" style="6" bestFit="1" customWidth="1"/>
    <col min="7439" max="7439" width="11" style="6" customWidth="1"/>
    <col min="7440" max="7440" width="11.85546875" style="6" bestFit="1" customWidth="1"/>
    <col min="7441" max="7680" width="8.85546875" style="6"/>
    <col min="7681" max="7681" width="8" style="6" customWidth="1"/>
    <col min="7682" max="7682" width="34.7109375" style="6" customWidth="1"/>
    <col min="7683" max="7683" width="13" style="6" customWidth="1"/>
    <col min="7684" max="7684" width="12.28515625" style="6" bestFit="1" customWidth="1"/>
    <col min="7685" max="7685" width="12.140625" style="6" customWidth="1"/>
    <col min="7686" max="7686" width="15.42578125" style="6" bestFit="1" customWidth="1"/>
    <col min="7687" max="7687" width="13.28515625" style="6" customWidth="1"/>
    <col min="7688" max="7688" width="1" style="6" customWidth="1"/>
    <col min="7689" max="7689" width="11.140625" style="6" customWidth="1"/>
    <col min="7690" max="7690" width="12.42578125" style="6" bestFit="1" customWidth="1"/>
    <col min="7691" max="7691" width="11.28515625" style="6" customWidth="1"/>
    <col min="7692" max="7692" width="12" style="6" customWidth="1"/>
    <col min="7693" max="7693" width="11" style="6" customWidth="1"/>
    <col min="7694" max="7694" width="10.85546875" style="6" bestFit="1" customWidth="1"/>
    <col min="7695" max="7695" width="11" style="6" customWidth="1"/>
    <col min="7696" max="7696" width="11.85546875" style="6" bestFit="1" customWidth="1"/>
    <col min="7697" max="7936" width="8.85546875" style="6"/>
    <col min="7937" max="7937" width="8" style="6" customWidth="1"/>
    <col min="7938" max="7938" width="34.7109375" style="6" customWidth="1"/>
    <col min="7939" max="7939" width="13" style="6" customWidth="1"/>
    <col min="7940" max="7940" width="12.28515625" style="6" bestFit="1" customWidth="1"/>
    <col min="7941" max="7941" width="12.140625" style="6" customWidth="1"/>
    <col min="7942" max="7942" width="15.42578125" style="6" bestFit="1" customWidth="1"/>
    <col min="7943" max="7943" width="13.28515625" style="6" customWidth="1"/>
    <col min="7944" max="7944" width="1" style="6" customWidth="1"/>
    <col min="7945" max="7945" width="11.140625" style="6" customWidth="1"/>
    <col min="7946" max="7946" width="12.42578125" style="6" bestFit="1" customWidth="1"/>
    <col min="7947" max="7947" width="11.28515625" style="6" customWidth="1"/>
    <col min="7948" max="7948" width="12" style="6" customWidth="1"/>
    <col min="7949" max="7949" width="11" style="6" customWidth="1"/>
    <col min="7950" max="7950" width="10.85546875" style="6" bestFit="1" customWidth="1"/>
    <col min="7951" max="7951" width="11" style="6" customWidth="1"/>
    <col min="7952" max="7952" width="11.85546875" style="6" bestFit="1" customWidth="1"/>
    <col min="7953" max="8192" width="8.85546875" style="6"/>
    <col min="8193" max="8193" width="8" style="6" customWidth="1"/>
    <col min="8194" max="8194" width="34.7109375" style="6" customWidth="1"/>
    <col min="8195" max="8195" width="13" style="6" customWidth="1"/>
    <col min="8196" max="8196" width="12.28515625" style="6" bestFit="1" customWidth="1"/>
    <col min="8197" max="8197" width="12.140625" style="6" customWidth="1"/>
    <col min="8198" max="8198" width="15.42578125" style="6" bestFit="1" customWidth="1"/>
    <col min="8199" max="8199" width="13.28515625" style="6" customWidth="1"/>
    <col min="8200" max="8200" width="1" style="6" customWidth="1"/>
    <col min="8201" max="8201" width="11.140625" style="6" customWidth="1"/>
    <col min="8202" max="8202" width="12.42578125" style="6" bestFit="1" customWidth="1"/>
    <col min="8203" max="8203" width="11.28515625" style="6" customWidth="1"/>
    <col min="8204" max="8204" width="12" style="6" customWidth="1"/>
    <col min="8205" max="8205" width="11" style="6" customWidth="1"/>
    <col min="8206" max="8206" width="10.85546875" style="6" bestFit="1" customWidth="1"/>
    <col min="8207" max="8207" width="11" style="6" customWidth="1"/>
    <col min="8208" max="8208" width="11.85546875" style="6" bestFit="1" customWidth="1"/>
    <col min="8209" max="8448" width="8.85546875" style="6"/>
    <col min="8449" max="8449" width="8" style="6" customWidth="1"/>
    <col min="8450" max="8450" width="34.7109375" style="6" customWidth="1"/>
    <col min="8451" max="8451" width="13" style="6" customWidth="1"/>
    <col min="8452" max="8452" width="12.28515625" style="6" bestFit="1" customWidth="1"/>
    <col min="8453" max="8453" width="12.140625" style="6" customWidth="1"/>
    <col min="8454" max="8454" width="15.42578125" style="6" bestFit="1" customWidth="1"/>
    <col min="8455" max="8455" width="13.28515625" style="6" customWidth="1"/>
    <col min="8456" max="8456" width="1" style="6" customWidth="1"/>
    <col min="8457" max="8457" width="11.140625" style="6" customWidth="1"/>
    <col min="8458" max="8458" width="12.42578125" style="6" bestFit="1" customWidth="1"/>
    <col min="8459" max="8459" width="11.28515625" style="6" customWidth="1"/>
    <col min="8460" max="8460" width="12" style="6" customWidth="1"/>
    <col min="8461" max="8461" width="11" style="6" customWidth="1"/>
    <col min="8462" max="8462" width="10.85546875" style="6" bestFit="1" customWidth="1"/>
    <col min="8463" max="8463" width="11" style="6" customWidth="1"/>
    <col min="8464" max="8464" width="11.85546875" style="6" bestFit="1" customWidth="1"/>
    <col min="8465" max="8704" width="8.85546875" style="6"/>
    <col min="8705" max="8705" width="8" style="6" customWidth="1"/>
    <col min="8706" max="8706" width="34.7109375" style="6" customWidth="1"/>
    <col min="8707" max="8707" width="13" style="6" customWidth="1"/>
    <col min="8708" max="8708" width="12.28515625" style="6" bestFit="1" customWidth="1"/>
    <col min="8709" max="8709" width="12.140625" style="6" customWidth="1"/>
    <col min="8710" max="8710" width="15.42578125" style="6" bestFit="1" customWidth="1"/>
    <col min="8711" max="8711" width="13.28515625" style="6" customWidth="1"/>
    <col min="8712" max="8712" width="1" style="6" customWidth="1"/>
    <col min="8713" max="8713" width="11.140625" style="6" customWidth="1"/>
    <col min="8714" max="8714" width="12.42578125" style="6" bestFit="1" customWidth="1"/>
    <col min="8715" max="8715" width="11.28515625" style="6" customWidth="1"/>
    <col min="8716" max="8716" width="12" style="6" customWidth="1"/>
    <col min="8717" max="8717" width="11" style="6" customWidth="1"/>
    <col min="8718" max="8718" width="10.85546875" style="6" bestFit="1" customWidth="1"/>
    <col min="8719" max="8719" width="11" style="6" customWidth="1"/>
    <col min="8720" max="8720" width="11.85546875" style="6" bestFit="1" customWidth="1"/>
    <col min="8721" max="8960" width="8.85546875" style="6"/>
    <col min="8961" max="8961" width="8" style="6" customWidth="1"/>
    <col min="8962" max="8962" width="34.7109375" style="6" customWidth="1"/>
    <col min="8963" max="8963" width="13" style="6" customWidth="1"/>
    <col min="8964" max="8964" width="12.28515625" style="6" bestFit="1" customWidth="1"/>
    <col min="8965" max="8965" width="12.140625" style="6" customWidth="1"/>
    <col min="8966" max="8966" width="15.42578125" style="6" bestFit="1" customWidth="1"/>
    <col min="8967" max="8967" width="13.28515625" style="6" customWidth="1"/>
    <col min="8968" max="8968" width="1" style="6" customWidth="1"/>
    <col min="8969" max="8969" width="11.140625" style="6" customWidth="1"/>
    <col min="8970" max="8970" width="12.42578125" style="6" bestFit="1" customWidth="1"/>
    <col min="8971" max="8971" width="11.28515625" style="6" customWidth="1"/>
    <col min="8972" max="8972" width="12" style="6" customWidth="1"/>
    <col min="8973" max="8973" width="11" style="6" customWidth="1"/>
    <col min="8974" max="8974" width="10.85546875" style="6" bestFit="1" customWidth="1"/>
    <col min="8975" max="8975" width="11" style="6" customWidth="1"/>
    <col min="8976" max="8976" width="11.85546875" style="6" bestFit="1" customWidth="1"/>
    <col min="8977" max="9216" width="8.85546875" style="6"/>
    <col min="9217" max="9217" width="8" style="6" customWidth="1"/>
    <col min="9218" max="9218" width="34.7109375" style="6" customWidth="1"/>
    <col min="9219" max="9219" width="13" style="6" customWidth="1"/>
    <col min="9220" max="9220" width="12.28515625" style="6" bestFit="1" customWidth="1"/>
    <col min="9221" max="9221" width="12.140625" style="6" customWidth="1"/>
    <col min="9222" max="9222" width="15.42578125" style="6" bestFit="1" customWidth="1"/>
    <col min="9223" max="9223" width="13.28515625" style="6" customWidth="1"/>
    <col min="9224" max="9224" width="1" style="6" customWidth="1"/>
    <col min="9225" max="9225" width="11.140625" style="6" customWidth="1"/>
    <col min="9226" max="9226" width="12.42578125" style="6" bestFit="1" customWidth="1"/>
    <col min="9227" max="9227" width="11.28515625" style="6" customWidth="1"/>
    <col min="9228" max="9228" width="12" style="6" customWidth="1"/>
    <col min="9229" max="9229" width="11" style="6" customWidth="1"/>
    <col min="9230" max="9230" width="10.85546875" style="6" bestFit="1" customWidth="1"/>
    <col min="9231" max="9231" width="11" style="6" customWidth="1"/>
    <col min="9232" max="9232" width="11.85546875" style="6" bestFit="1" customWidth="1"/>
    <col min="9233" max="9472" width="8.85546875" style="6"/>
    <col min="9473" max="9473" width="8" style="6" customWidth="1"/>
    <col min="9474" max="9474" width="34.7109375" style="6" customWidth="1"/>
    <col min="9475" max="9475" width="13" style="6" customWidth="1"/>
    <col min="9476" max="9476" width="12.28515625" style="6" bestFit="1" customWidth="1"/>
    <col min="9477" max="9477" width="12.140625" style="6" customWidth="1"/>
    <col min="9478" max="9478" width="15.42578125" style="6" bestFit="1" customWidth="1"/>
    <col min="9479" max="9479" width="13.28515625" style="6" customWidth="1"/>
    <col min="9480" max="9480" width="1" style="6" customWidth="1"/>
    <col min="9481" max="9481" width="11.140625" style="6" customWidth="1"/>
    <col min="9482" max="9482" width="12.42578125" style="6" bestFit="1" customWidth="1"/>
    <col min="9483" max="9483" width="11.28515625" style="6" customWidth="1"/>
    <col min="9484" max="9484" width="12" style="6" customWidth="1"/>
    <col min="9485" max="9485" width="11" style="6" customWidth="1"/>
    <col min="9486" max="9486" width="10.85546875" style="6" bestFit="1" customWidth="1"/>
    <col min="9487" max="9487" width="11" style="6" customWidth="1"/>
    <col min="9488" max="9488" width="11.85546875" style="6" bestFit="1" customWidth="1"/>
    <col min="9489" max="9728" width="8.85546875" style="6"/>
    <col min="9729" max="9729" width="8" style="6" customWidth="1"/>
    <col min="9730" max="9730" width="34.7109375" style="6" customWidth="1"/>
    <col min="9731" max="9731" width="13" style="6" customWidth="1"/>
    <col min="9732" max="9732" width="12.28515625" style="6" bestFit="1" customWidth="1"/>
    <col min="9733" max="9733" width="12.140625" style="6" customWidth="1"/>
    <col min="9734" max="9734" width="15.42578125" style="6" bestFit="1" customWidth="1"/>
    <col min="9735" max="9735" width="13.28515625" style="6" customWidth="1"/>
    <col min="9736" max="9736" width="1" style="6" customWidth="1"/>
    <col min="9737" max="9737" width="11.140625" style="6" customWidth="1"/>
    <col min="9738" max="9738" width="12.42578125" style="6" bestFit="1" customWidth="1"/>
    <col min="9739" max="9739" width="11.28515625" style="6" customWidth="1"/>
    <col min="9740" max="9740" width="12" style="6" customWidth="1"/>
    <col min="9741" max="9741" width="11" style="6" customWidth="1"/>
    <col min="9742" max="9742" width="10.85546875" style="6" bestFit="1" customWidth="1"/>
    <col min="9743" max="9743" width="11" style="6" customWidth="1"/>
    <col min="9744" max="9744" width="11.85546875" style="6" bestFit="1" customWidth="1"/>
    <col min="9745" max="9984" width="8.85546875" style="6"/>
    <col min="9985" max="9985" width="8" style="6" customWidth="1"/>
    <col min="9986" max="9986" width="34.7109375" style="6" customWidth="1"/>
    <col min="9987" max="9987" width="13" style="6" customWidth="1"/>
    <col min="9988" max="9988" width="12.28515625" style="6" bestFit="1" customWidth="1"/>
    <col min="9989" max="9989" width="12.140625" style="6" customWidth="1"/>
    <col min="9990" max="9990" width="15.42578125" style="6" bestFit="1" customWidth="1"/>
    <col min="9991" max="9991" width="13.28515625" style="6" customWidth="1"/>
    <col min="9992" max="9992" width="1" style="6" customWidth="1"/>
    <col min="9993" max="9993" width="11.140625" style="6" customWidth="1"/>
    <col min="9994" max="9994" width="12.42578125" style="6" bestFit="1" customWidth="1"/>
    <col min="9995" max="9995" width="11.28515625" style="6" customWidth="1"/>
    <col min="9996" max="9996" width="12" style="6" customWidth="1"/>
    <col min="9997" max="9997" width="11" style="6" customWidth="1"/>
    <col min="9998" max="9998" width="10.85546875" style="6" bestFit="1" customWidth="1"/>
    <col min="9999" max="9999" width="11" style="6" customWidth="1"/>
    <col min="10000" max="10000" width="11.85546875" style="6" bestFit="1" customWidth="1"/>
    <col min="10001" max="10240" width="8.85546875" style="6"/>
    <col min="10241" max="10241" width="8" style="6" customWidth="1"/>
    <col min="10242" max="10242" width="34.7109375" style="6" customWidth="1"/>
    <col min="10243" max="10243" width="13" style="6" customWidth="1"/>
    <col min="10244" max="10244" width="12.28515625" style="6" bestFit="1" customWidth="1"/>
    <col min="10245" max="10245" width="12.140625" style="6" customWidth="1"/>
    <col min="10246" max="10246" width="15.42578125" style="6" bestFit="1" customWidth="1"/>
    <col min="10247" max="10247" width="13.28515625" style="6" customWidth="1"/>
    <col min="10248" max="10248" width="1" style="6" customWidth="1"/>
    <col min="10249" max="10249" width="11.140625" style="6" customWidth="1"/>
    <col min="10250" max="10250" width="12.42578125" style="6" bestFit="1" customWidth="1"/>
    <col min="10251" max="10251" width="11.28515625" style="6" customWidth="1"/>
    <col min="10252" max="10252" width="12" style="6" customWidth="1"/>
    <col min="10253" max="10253" width="11" style="6" customWidth="1"/>
    <col min="10254" max="10254" width="10.85546875" style="6" bestFit="1" customWidth="1"/>
    <col min="10255" max="10255" width="11" style="6" customWidth="1"/>
    <col min="10256" max="10256" width="11.85546875" style="6" bestFit="1" customWidth="1"/>
    <col min="10257" max="10496" width="8.85546875" style="6"/>
    <col min="10497" max="10497" width="8" style="6" customWidth="1"/>
    <col min="10498" max="10498" width="34.7109375" style="6" customWidth="1"/>
    <col min="10499" max="10499" width="13" style="6" customWidth="1"/>
    <col min="10500" max="10500" width="12.28515625" style="6" bestFit="1" customWidth="1"/>
    <col min="10501" max="10501" width="12.140625" style="6" customWidth="1"/>
    <col min="10502" max="10502" width="15.42578125" style="6" bestFit="1" customWidth="1"/>
    <col min="10503" max="10503" width="13.28515625" style="6" customWidth="1"/>
    <col min="10504" max="10504" width="1" style="6" customWidth="1"/>
    <col min="10505" max="10505" width="11.140625" style="6" customWidth="1"/>
    <col min="10506" max="10506" width="12.42578125" style="6" bestFit="1" customWidth="1"/>
    <col min="10507" max="10507" width="11.28515625" style="6" customWidth="1"/>
    <col min="10508" max="10508" width="12" style="6" customWidth="1"/>
    <col min="10509" max="10509" width="11" style="6" customWidth="1"/>
    <col min="10510" max="10510" width="10.85546875" style="6" bestFit="1" customWidth="1"/>
    <col min="10511" max="10511" width="11" style="6" customWidth="1"/>
    <col min="10512" max="10512" width="11.85546875" style="6" bestFit="1" customWidth="1"/>
    <col min="10513" max="10752" width="8.85546875" style="6"/>
    <col min="10753" max="10753" width="8" style="6" customWidth="1"/>
    <col min="10754" max="10754" width="34.7109375" style="6" customWidth="1"/>
    <col min="10755" max="10755" width="13" style="6" customWidth="1"/>
    <col min="10756" max="10756" width="12.28515625" style="6" bestFit="1" customWidth="1"/>
    <col min="10757" max="10757" width="12.140625" style="6" customWidth="1"/>
    <col min="10758" max="10758" width="15.42578125" style="6" bestFit="1" customWidth="1"/>
    <col min="10759" max="10759" width="13.28515625" style="6" customWidth="1"/>
    <col min="10760" max="10760" width="1" style="6" customWidth="1"/>
    <col min="10761" max="10761" width="11.140625" style="6" customWidth="1"/>
    <col min="10762" max="10762" width="12.42578125" style="6" bestFit="1" customWidth="1"/>
    <col min="10763" max="10763" width="11.28515625" style="6" customWidth="1"/>
    <col min="10764" max="10764" width="12" style="6" customWidth="1"/>
    <col min="10765" max="10765" width="11" style="6" customWidth="1"/>
    <col min="10766" max="10766" width="10.85546875" style="6" bestFit="1" customWidth="1"/>
    <col min="10767" max="10767" width="11" style="6" customWidth="1"/>
    <col min="10768" max="10768" width="11.85546875" style="6" bestFit="1" customWidth="1"/>
    <col min="10769" max="11008" width="8.85546875" style="6"/>
    <col min="11009" max="11009" width="8" style="6" customWidth="1"/>
    <col min="11010" max="11010" width="34.7109375" style="6" customWidth="1"/>
    <col min="11011" max="11011" width="13" style="6" customWidth="1"/>
    <col min="11012" max="11012" width="12.28515625" style="6" bestFit="1" customWidth="1"/>
    <col min="11013" max="11013" width="12.140625" style="6" customWidth="1"/>
    <col min="11014" max="11014" width="15.42578125" style="6" bestFit="1" customWidth="1"/>
    <col min="11015" max="11015" width="13.28515625" style="6" customWidth="1"/>
    <col min="11016" max="11016" width="1" style="6" customWidth="1"/>
    <col min="11017" max="11017" width="11.140625" style="6" customWidth="1"/>
    <col min="11018" max="11018" width="12.42578125" style="6" bestFit="1" customWidth="1"/>
    <col min="11019" max="11019" width="11.28515625" style="6" customWidth="1"/>
    <col min="11020" max="11020" width="12" style="6" customWidth="1"/>
    <col min="11021" max="11021" width="11" style="6" customWidth="1"/>
    <col min="11022" max="11022" width="10.85546875" style="6" bestFit="1" customWidth="1"/>
    <col min="11023" max="11023" width="11" style="6" customWidth="1"/>
    <col min="11024" max="11024" width="11.85546875" style="6" bestFit="1" customWidth="1"/>
    <col min="11025" max="11264" width="8.85546875" style="6"/>
    <col min="11265" max="11265" width="8" style="6" customWidth="1"/>
    <col min="11266" max="11266" width="34.7109375" style="6" customWidth="1"/>
    <col min="11267" max="11267" width="13" style="6" customWidth="1"/>
    <col min="11268" max="11268" width="12.28515625" style="6" bestFit="1" customWidth="1"/>
    <col min="11269" max="11269" width="12.140625" style="6" customWidth="1"/>
    <col min="11270" max="11270" width="15.42578125" style="6" bestFit="1" customWidth="1"/>
    <col min="11271" max="11271" width="13.28515625" style="6" customWidth="1"/>
    <col min="11272" max="11272" width="1" style="6" customWidth="1"/>
    <col min="11273" max="11273" width="11.140625" style="6" customWidth="1"/>
    <col min="11274" max="11274" width="12.42578125" style="6" bestFit="1" customWidth="1"/>
    <col min="11275" max="11275" width="11.28515625" style="6" customWidth="1"/>
    <col min="11276" max="11276" width="12" style="6" customWidth="1"/>
    <col min="11277" max="11277" width="11" style="6" customWidth="1"/>
    <col min="11278" max="11278" width="10.85546875" style="6" bestFit="1" customWidth="1"/>
    <col min="11279" max="11279" width="11" style="6" customWidth="1"/>
    <col min="11280" max="11280" width="11.85546875" style="6" bestFit="1" customWidth="1"/>
    <col min="11281" max="11520" width="8.85546875" style="6"/>
    <col min="11521" max="11521" width="8" style="6" customWidth="1"/>
    <col min="11522" max="11522" width="34.7109375" style="6" customWidth="1"/>
    <col min="11523" max="11523" width="13" style="6" customWidth="1"/>
    <col min="11524" max="11524" width="12.28515625" style="6" bestFit="1" customWidth="1"/>
    <col min="11525" max="11525" width="12.140625" style="6" customWidth="1"/>
    <col min="11526" max="11526" width="15.42578125" style="6" bestFit="1" customWidth="1"/>
    <col min="11527" max="11527" width="13.28515625" style="6" customWidth="1"/>
    <col min="11528" max="11528" width="1" style="6" customWidth="1"/>
    <col min="11529" max="11529" width="11.140625" style="6" customWidth="1"/>
    <col min="11530" max="11530" width="12.42578125" style="6" bestFit="1" customWidth="1"/>
    <col min="11531" max="11531" width="11.28515625" style="6" customWidth="1"/>
    <col min="11532" max="11532" width="12" style="6" customWidth="1"/>
    <col min="11533" max="11533" width="11" style="6" customWidth="1"/>
    <col min="11534" max="11534" width="10.85546875" style="6" bestFit="1" customWidth="1"/>
    <col min="11535" max="11535" width="11" style="6" customWidth="1"/>
    <col min="11536" max="11536" width="11.85546875" style="6" bestFit="1" customWidth="1"/>
    <col min="11537" max="11776" width="8.85546875" style="6"/>
    <col min="11777" max="11777" width="8" style="6" customWidth="1"/>
    <col min="11778" max="11778" width="34.7109375" style="6" customWidth="1"/>
    <col min="11779" max="11779" width="13" style="6" customWidth="1"/>
    <col min="11780" max="11780" width="12.28515625" style="6" bestFit="1" customWidth="1"/>
    <col min="11781" max="11781" width="12.140625" style="6" customWidth="1"/>
    <col min="11782" max="11782" width="15.42578125" style="6" bestFit="1" customWidth="1"/>
    <col min="11783" max="11783" width="13.28515625" style="6" customWidth="1"/>
    <col min="11784" max="11784" width="1" style="6" customWidth="1"/>
    <col min="11785" max="11785" width="11.140625" style="6" customWidth="1"/>
    <col min="11786" max="11786" width="12.42578125" style="6" bestFit="1" customWidth="1"/>
    <col min="11787" max="11787" width="11.28515625" style="6" customWidth="1"/>
    <col min="11788" max="11788" width="12" style="6" customWidth="1"/>
    <col min="11789" max="11789" width="11" style="6" customWidth="1"/>
    <col min="11790" max="11790" width="10.85546875" style="6" bestFit="1" customWidth="1"/>
    <col min="11791" max="11791" width="11" style="6" customWidth="1"/>
    <col min="11792" max="11792" width="11.85546875" style="6" bestFit="1" customWidth="1"/>
    <col min="11793" max="12032" width="8.85546875" style="6"/>
    <col min="12033" max="12033" width="8" style="6" customWidth="1"/>
    <col min="12034" max="12034" width="34.7109375" style="6" customWidth="1"/>
    <col min="12035" max="12035" width="13" style="6" customWidth="1"/>
    <col min="12036" max="12036" width="12.28515625" style="6" bestFit="1" customWidth="1"/>
    <col min="12037" max="12037" width="12.140625" style="6" customWidth="1"/>
    <col min="12038" max="12038" width="15.42578125" style="6" bestFit="1" customWidth="1"/>
    <col min="12039" max="12039" width="13.28515625" style="6" customWidth="1"/>
    <col min="12040" max="12040" width="1" style="6" customWidth="1"/>
    <col min="12041" max="12041" width="11.140625" style="6" customWidth="1"/>
    <col min="12042" max="12042" width="12.42578125" style="6" bestFit="1" customWidth="1"/>
    <col min="12043" max="12043" width="11.28515625" style="6" customWidth="1"/>
    <col min="12044" max="12044" width="12" style="6" customWidth="1"/>
    <col min="12045" max="12045" width="11" style="6" customWidth="1"/>
    <col min="12046" max="12046" width="10.85546875" style="6" bestFit="1" customWidth="1"/>
    <col min="12047" max="12047" width="11" style="6" customWidth="1"/>
    <col min="12048" max="12048" width="11.85546875" style="6" bestFit="1" customWidth="1"/>
    <col min="12049" max="12288" width="8.85546875" style="6"/>
    <col min="12289" max="12289" width="8" style="6" customWidth="1"/>
    <col min="12290" max="12290" width="34.7109375" style="6" customWidth="1"/>
    <col min="12291" max="12291" width="13" style="6" customWidth="1"/>
    <col min="12292" max="12292" width="12.28515625" style="6" bestFit="1" customWidth="1"/>
    <col min="12293" max="12293" width="12.140625" style="6" customWidth="1"/>
    <col min="12294" max="12294" width="15.42578125" style="6" bestFit="1" customWidth="1"/>
    <col min="12295" max="12295" width="13.28515625" style="6" customWidth="1"/>
    <col min="12296" max="12296" width="1" style="6" customWidth="1"/>
    <col min="12297" max="12297" width="11.140625" style="6" customWidth="1"/>
    <col min="12298" max="12298" width="12.42578125" style="6" bestFit="1" customWidth="1"/>
    <col min="12299" max="12299" width="11.28515625" style="6" customWidth="1"/>
    <col min="12300" max="12300" width="12" style="6" customWidth="1"/>
    <col min="12301" max="12301" width="11" style="6" customWidth="1"/>
    <col min="12302" max="12302" width="10.85546875" style="6" bestFit="1" customWidth="1"/>
    <col min="12303" max="12303" width="11" style="6" customWidth="1"/>
    <col min="12304" max="12304" width="11.85546875" style="6" bestFit="1" customWidth="1"/>
    <col min="12305" max="12544" width="8.85546875" style="6"/>
    <col min="12545" max="12545" width="8" style="6" customWidth="1"/>
    <col min="12546" max="12546" width="34.7109375" style="6" customWidth="1"/>
    <col min="12547" max="12547" width="13" style="6" customWidth="1"/>
    <col min="12548" max="12548" width="12.28515625" style="6" bestFit="1" customWidth="1"/>
    <col min="12549" max="12549" width="12.140625" style="6" customWidth="1"/>
    <col min="12550" max="12550" width="15.42578125" style="6" bestFit="1" customWidth="1"/>
    <col min="12551" max="12551" width="13.28515625" style="6" customWidth="1"/>
    <col min="12552" max="12552" width="1" style="6" customWidth="1"/>
    <col min="12553" max="12553" width="11.140625" style="6" customWidth="1"/>
    <col min="12554" max="12554" width="12.42578125" style="6" bestFit="1" customWidth="1"/>
    <col min="12555" max="12555" width="11.28515625" style="6" customWidth="1"/>
    <col min="12556" max="12556" width="12" style="6" customWidth="1"/>
    <col min="12557" max="12557" width="11" style="6" customWidth="1"/>
    <col min="12558" max="12558" width="10.85546875" style="6" bestFit="1" customWidth="1"/>
    <col min="12559" max="12559" width="11" style="6" customWidth="1"/>
    <col min="12560" max="12560" width="11.85546875" style="6" bestFit="1" customWidth="1"/>
    <col min="12561" max="12800" width="8.85546875" style="6"/>
    <col min="12801" max="12801" width="8" style="6" customWidth="1"/>
    <col min="12802" max="12802" width="34.7109375" style="6" customWidth="1"/>
    <col min="12803" max="12803" width="13" style="6" customWidth="1"/>
    <col min="12804" max="12804" width="12.28515625" style="6" bestFit="1" customWidth="1"/>
    <col min="12805" max="12805" width="12.140625" style="6" customWidth="1"/>
    <col min="12806" max="12806" width="15.42578125" style="6" bestFit="1" customWidth="1"/>
    <col min="12807" max="12807" width="13.28515625" style="6" customWidth="1"/>
    <col min="12808" max="12808" width="1" style="6" customWidth="1"/>
    <col min="12809" max="12809" width="11.140625" style="6" customWidth="1"/>
    <col min="12810" max="12810" width="12.42578125" style="6" bestFit="1" customWidth="1"/>
    <col min="12811" max="12811" width="11.28515625" style="6" customWidth="1"/>
    <col min="12812" max="12812" width="12" style="6" customWidth="1"/>
    <col min="12813" max="12813" width="11" style="6" customWidth="1"/>
    <col min="12814" max="12814" width="10.85546875" style="6" bestFit="1" customWidth="1"/>
    <col min="12815" max="12815" width="11" style="6" customWidth="1"/>
    <col min="12816" max="12816" width="11.85546875" style="6" bestFit="1" customWidth="1"/>
    <col min="12817" max="13056" width="8.85546875" style="6"/>
    <col min="13057" max="13057" width="8" style="6" customWidth="1"/>
    <col min="13058" max="13058" width="34.7109375" style="6" customWidth="1"/>
    <col min="13059" max="13059" width="13" style="6" customWidth="1"/>
    <col min="13060" max="13060" width="12.28515625" style="6" bestFit="1" customWidth="1"/>
    <col min="13061" max="13061" width="12.140625" style="6" customWidth="1"/>
    <col min="13062" max="13062" width="15.42578125" style="6" bestFit="1" customWidth="1"/>
    <col min="13063" max="13063" width="13.28515625" style="6" customWidth="1"/>
    <col min="13064" max="13064" width="1" style="6" customWidth="1"/>
    <col min="13065" max="13065" width="11.140625" style="6" customWidth="1"/>
    <col min="13066" max="13066" width="12.42578125" style="6" bestFit="1" customWidth="1"/>
    <col min="13067" max="13067" width="11.28515625" style="6" customWidth="1"/>
    <col min="13068" max="13068" width="12" style="6" customWidth="1"/>
    <col min="13069" max="13069" width="11" style="6" customWidth="1"/>
    <col min="13070" max="13070" width="10.85546875" style="6" bestFit="1" customWidth="1"/>
    <col min="13071" max="13071" width="11" style="6" customWidth="1"/>
    <col min="13072" max="13072" width="11.85546875" style="6" bestFit="1" customWidth="1"/>
    <col min="13073" max="13312" width="8.85546875" style="6"/>
    <col min="13313" max="13313" width="8" style="6" customWidth="1"/>
    <col min="13314" max="13314" width="34.7109375" style="6" customWidth="1"/>
    <col min="13315" max="13315" width="13" style="6" customWidth="1"/>
    <col min="13316" max="13316" width="12.28515625" style="6" bestFit="1" customWidth="1"/>
    <col min="13317" max="13317" width="12.140625" style="6" customWidth="1"/>
    <col min="13318" max="13318" width="15.42578125" style="6" bestFit="1" customWidth="1"/>
    <col min="13319" max="13319" width="13.28515625" style="6" customWidth="1"/>
    <col min="13320" max="13320" width="1" style="6" customWidth="1"/>
    <col min="13321" max="13321" width="11.140625" style="6" customWidth="1"/>
    <col min="13322" max="13322" width="12.42578125" style="6" bestFit="1" customWidth="1"/>
    <col min="13323" max="13323" width="11.28515625" style="6" customWidth="1"/>
    <col min="13324" max="13324" width="12" style="6" customWidth="1"/>
    <col min="13325" max="13325" width="11" style="6" customWidth="1"/>
    <col min="13326" max="13326" width="10.85546875" style="6" bestFit="1" customWidth="1"/>
    <col min="13327" max="13327" width="11" style="6" customWidth="1"/>
    <col min="13328" max="13328" width="11.85546875" style="6" bestFit="1" customWidth="1"/>
    <col min="13329" max="13568" width="8.85546875" style="6"/>
    <col min="13569" max="13569" width="8" style="6" customWidth="1"/>
    <col min="13570" max="13570" width="34.7109375" style="6" customWidth="1"/>
    <col min="13571" max="13571" width="13" style="6" customWidth="1"/>
    <col min="13572" max="13572" width="12.28515625" style="6" bestFit="1" customWidth="1"/>
    <col min="13573" max="13573" width="12.140625" style="6" customWidth="1"/>
    <col min="13574" max="13574" width="15.42578125" style="6" bestFit="1" customWidth="1"/>
    <col min="13575" max="13575" width="13.28515625" style="6" customWidth="1"/>
    <col min="13576" max="13576" width="1" style="6" customWidth="1"/>
    <col min="13577" max="13577" width="11.140625" style="6" customWidth="1"/>
    <col min="13578" max="13578" width="12.42578125" style="6" bestFit="1" customWidth="1"/>
    <col min="13579" max="13579" width="11.28515625" style="6" customWidth="1"/>
    <col min="13580" max="13580" width="12" style="6" customWidth="1"/>
    <col min="13581" max="13581" width="11" style="6" customWidth="1"/>
    <col min="13582" max="13582" width="10.85546875" style="6" bestFit="1" customWidth="1"/>
    <col min="13583" max="13583" width="11" style="6" customWidth="1"/>
    <col min="13584" max="13584" width="11.85546875" style="6" bestFit="1" customWidth="1"/>
    <col min="13585" max="13824" width="8.85546875" style="6"/>
    <col min="13825" max="13825" width="8" style="6" customWidth="1"/>
    <col min="13826" max="13826" width="34.7109375" style="6" customWidth="1"/>
    <col min="13827" max="13827" width="13" style="6" customWidth="1"/>
    <col min="13828" max="13828" width="12.28515625" style="6" bestFit="1" customWidth="1"/>
    <col min="13829" max="13829" width="12.140625" style="6" customWidth="1"/>
    <col min="13830" max="13830" width="15.42578125" style="6" bestFit="1" customWidth="1"/>
    <col min="13831" max="13831" width="13.28515625" style="6" customWidth="1"/>
    <col min="13832" max="13832" width="1" style="6" customWidth="1"/>
    <col min="13833" max="13833" width="11.140625" style="6" customWidth="1"/>
    <col min="13834" max="13834" width="12.42578125" style="6" bestFit="1" customWidth="1"/>
    <col min="13835" max="13835" width="11.28515625" style="6" customWidth="1"/>
    <col min="13836" max="13836" width="12" style="6" customWidth="1"/>
    <col min="13837" max="13837" width="11" style="6" customWidth="1"/>
    <col min="13838" max="13838" width="10.85546875" style="6" bestFit="1" customWidth="1"/>
    <col min="13839" max="13839" width="11" style="6" customWidth="1"/>
    <col min="13840" max="13840" width="11.85546875" style="6" bestFit="1" customWidth="1"/>
    <col min="13841" max="14080" width="8.85546875" style="6"/>
    <col min="14081" max="14081" width="8" style="6" customWidth="1"/>
    <col min="14082" max="14082" width="34.7109375" style="6" customWidth="1"/>
    <col min="14083" max="14083" width="13" style="6" customWidth="1"/>
    <col min="14084" max="14084" width="12.28515625" style="6" bestFit="1" customWidth="1"/>
    <col min="14085" max="14085" width="12.140625" style="6" customWidth="1"/>
    <col min="14086" max="14086" width="15.42578125" style="6" bestFit="1" customWidth="1"/>
    <col min="14087" max="14087" width="13.28515625" style="6" customWidth="1"/>
    <col min="14088" max="14088" width="1" style="6" customWidth="1"/>
    <col min="14089" max="14089" width="11.140625" style="6" customWidth="1"/>
    <col min="14090" max="14090" width="12.42578125" style="6" bestFit="1" customWidth="1"/>
    <col min="14091" max="14091" width="11.28515625" style="6" customWidth="1"/>
    <col min="14092" max="14092" width="12" style="6" customWidth="1"/>
    <col min="14093" max="14093" width="11" style="6" customWidth="1"/>
    <col min="14094" max="14094" width="10.85546875" style="6" bestFit="1" customWidth="1"/>
    <col min="14095" max="14095" width="11" style="6" customWidth="1"/>
    <col min="14096" max="14096" width="11.85546875" style="6" bestFit="1" customWidth="1"/>
    <col min="14097" max="14336" width="8.85546875" style="6"/>
    <col min="14337" max="14337" width="8" style="6" customWidth="1"/>
    <col min="14338" max="14338" width="34.7109375" style="6" customWidth="1"/>
    <col min="14339" max="14339" width="13" style="6" customWidth="1"/>
    <col min="14340" max="14340" width="12.28515625" style="6" bestFit="1" customWidth="1"/>
    <col min="14341" max="14341" width="12.140625" style="6" customWidth="1"/>
    <col min="14342" max="14342" width="15.42578125" style="6" bestFit="1" customWidth="1"/>
    <col min="14343" max="14343" width="13.28515625" style="6" customWidth="1"/>
    <col min="14344" max="14344" width="1" style="6" customWidth="1"/>
    <col min="14345" max="14345" width="11.140625" style="6" customWidth="1"/>
    <col min="14346" max="14346" width="12.42578125" style="6" bestFit="1" customWidth="1"/>
    <col min="14347" max="14347" width="11.28515625" style="6" customWidth="1"/>
    <col min="14348" max="14348" width="12" style="6" customWidth="1"/>
    <col min="14349" max="14349" width="11" style="6" customWidth="1"/>
    <col min="14350" max="14350" width="10.85546875" style="6" bestFit="1" customWidth="1"/>
    <col min="14351" max="14351" width="11" style="6" customWidth="1"/>
    <col min="14352" max="14352" width="11.85546875" style="6" bestFit="1" customWidth="1"/>
    <col min="14353" max="14592" width="8.85546875" style="6"/>
    <col min="14593" max="14593" width="8" style="6" customWidth="1"/>
    <col min="14594" max="14594" width="34.7109375" style="6" customWidth="1"/>
    <col min="14595" max="14595" width="13" style="6" customWidth="1"/>
    <col min="14596" max="14596" width="12.28515625" style="6" bestFit="1" customWidth="1"/>
    <col min="14597" max="14597" width="12.140625" style="6" customWidth="1"/>
    <col min="14598" max="14598" width="15.42578125" style="6" bestFit="1" customWidth="1"/>
    <col min="14599" max="14599" width="13.28515625" style="6" customWidth="1"/>
    <col min="14600" max="14600" width="1" style="6" customWidth="1"/>
    <col min="14601" max="14601" width="11.140625" style="6" customWidth="1"/>
    <col min="14602" max="14602" width="12.42578125" style="6" bestFit="1" customWidth="1"/>
    <col min="14603" max="14603" width="11.28515625" style="6" customWidth="1"/>
    <col min="14604" max="14604" width="12" style="6" customWidth="1"/>
    <col min="14605" max="14605" width="11" style="6" customWidth="1"/>
    <col min="14606" max="14606" width="10.85546875" style="6" bestFit="1" customWidth="1"/>
    <col min="14607" max="14607" width="11" style="6" customWidth="1"/>
    <col min="14608" max="14608" width="11.85546875" style="6" bestFit="1" customWidth="1"/>
    <col min="14609" max="14848" width="8.85546875" style="6"/>
    <col min="14849" max="14849" width="8" style="6" customWidth="1"/>
    <col min="14850" max="14850" width="34.7109375" style="6" customWidth="1"/>
    <col min="14851" max="14851" width="13" style="6" customWidth="1"/>
    <col min="14852" max="14852" width="12.28515625" style="6" bestFit="1" customWidth="1"/>
    <col min="14853" max="14853" width="12.140625" style="6" customWidth="1"/>
    <col min="14854" max="14854" width="15.42578125" style="6" bestFit="1" customWidth="1"/>
    <col min="14855" max="14855" width="13.28515625" style="6" customWidth="1"/>
    <col min="14856" max="14856" width="1" style="6" customWidth="1"/>
    <col min="14857" max="14857" width="11.140625" style="6" customWidth="1"/>
    <col min="14858" max="14858" width="12.42578125" style="6" bestFit="1" customWidth="1"/>
    <col min="14859" max="14859" width="11.28515625" style="6" customWidth="1"/>
    <col min="14860" max="14860" width="12" style="6" customWidth="1"/>
    <col min="14861" max="14861" width="11" style="6" customWidth="1"/>
    <col min="14862" max="14862" width="10.85546875" style="6" bestFit="1" customWidth="1"/>
    <col min="14863" max="14863" width="11" style="6" customWidth="1"/>
    <col min="14864" max="14864" width="11.85546875" style="6" bestFit="1" customWidth="1"/>
    <col min="14865" max="15104" width="8.85546875" style="6"/>
    <col min="15105" max="15105" width="8" style="6" customWidth="1"/>
    <col min="15106" max="15106" width="34.7109375" style="6" customWidth="1"/>
    <col min="15107" max="15107" width="13" style="6" customWidth="1"/>
    <col min="15108" max="15108" width="12.28515625" style="6" bestFit="1" customWidth="1"/>
    <col min="15109" max="15109" width="12.140625" style="6" customWidth="1"/>
    <col min="15110" max="15110" width="15.42578125" style="6" bestFit="1" customWidth="1"/>
    <col min="15111" max="15111" width="13.28515625" style="6" customWidth="1"/>
    <col min="15112" max="15112" width="1" style="6" customWidth="1"/>
    <col min="15113" max="15113" width="11.140625" style="6" customWidth="1"/>
    <col min="15114" max="15114" width="12.42578125" style="6" bestFit="1" customWidth="1"/>
    <col min="15115" max="15115" width="11.28515625" style="6" customWidth="1"/>
    <col min="15116" max="15116" width="12" style="6" customWidth="1"/>
    <col min="15117" max="15117" width="11" style="6" customWidth="1"/>
    <col min="15118" max="15118" width="10.85546875" style="6" bestFit="1" customWidth="1"/>
    <col min="15119" max="15119" width="11" style="6" customWidth="1"/>
    <col min="15120" max="15120" width="11.85546875" style="6" bestFit="1" customWidth="1"/>
    <col min="15121" max="15360" width="8.85546875" style="6"/>
    <col min="15361" max="15361" width="8" style="6" customWidth="1"/>
    <col min="15362" max="15362" width="34.7109375" style="6" customWidth="1"/>
    <col min="15363" max="15363" width="13" style="6" customWidth="1"/>
    <col min="15364" max="15364" width="12.28515625" style="6" bestFit="1" customWidth="1"/>
    <col min="15365" max="15365" width="12.140625" style="6" customWidth="1"/>
    <col min="15366" max="15366" width="15.42578125" style="6" bestFit="1" customWidth="1"/>
    <col min="15367" max="15367" width="13.28515625" style="6" customWidth="1"/>
    <col min="15368" max="15368" width="1" style="6" customWidth="1"/>
    <col min="15369" max="15369" width="11.140625" style="6" customWidth="1"/>
    <col min="15370" max="15370" width="12.42578125" style="6" bestFit="1" customWidth="1"/>
    <col min="15371" max="15371" width="11.28515625" style="6" customWidth="1"/>
    <col min="15372" max="15372" width="12" style="6" customWidth="1"/>
    <col min="15373" max="15373" width="11" style="6" customWidth="1"/>
    <col min="15374" max="15374" width="10.85546875" style="6" bestFit="1" customWidth="1"/>
    <col min="15375" max="15375" width="11" style="6" customWidth="1"/>
    <col min="15376" max="15376" width="11.85546875" style="6" bestFit="1" customWidth="1"/>
    <col min="15377" max="15616" width="8.85546875" style="6"/>
    <col min="15617" max="15617" width="8" style="6" customWidth="1"/>
    <col min="15618" max="15618" width="34.7109375" style="6" customWidth="1"/>
    <col min="15619" max="15619" width="13" style="6" customWidth="1"/>
    <col min="15620" max="15620" width="12.28515625" style="6" bestFit="1" customWidth="1"/>
    <col min="15621" max="15621" width="12.140625" style="6" customWidth="1"/>
    <col min="15622" max="15622" width="15.42578125" style="6" bestFit="1" customWidth="1"/>
    <col min="15623" max="15623" width="13.28515625" style="6" customWidth="1"/>
    <col min="15624" max="15624" width="1" style="6" customWidth="1"/>
    <col min="15625" max="15625" width="11.140625" style="6" customWidth="1"/>
    <col min="15626" max="15626" width="12.42578125" style="6" bestFit="1" customWidth="1"/>
    <col min="15627" max="15627" width="11.28515625" style="6" customWidth="1"/>
    <col min="15628" max="15628" width="12" style="6" customWidth="1"/>
    <col min="15629" max="15629" width="11" style="6" customWidth="1"/>
    <col min="15630" max="15630" width="10.85546875" style="6" bestFit="1" customWidth="1"/>
    <col min="15631" max="15631" width="11" style="6" customWidth="1"/>
    <col min="15632" max="15632" width="11.85546875" style="6" bestFit="1" customWidth="1"/>
    <col min="15633" max="15872" width="8.85546875" style="6"/>
    <col min="15873" max="15873" width="8" style="6" customWidth="1"/>
    <col min="15874" max="15874" width="34.7109375" style="6" customWidth="1"/>
    <col min="15875" max="15875" width="13" style="6" customWidth="1"/>
    <col min="15876" max="15876" width="12.28515625" style="6" bestFit="1" customWidth="1"/>
    <col min="15877" max="15877" width="12.140625" style="6" customWidth="1"/>
    <col min="15878" max="15878" width="15.42578125" style="6" bestFit="1" customWidth="1"/>
    <col min="15879" max="15879" width="13.28515625" style="6" customWidth="1"/>
    <col min="15880" max="15880" width="1" style="6" customWidth="1"/>
    <col min="15881" max="15881" width="11.140625" style="6" customWidth="1"/>
    <col min="15882" max="15882" width="12.42578125" style="6" bestFit="1" customWidth="1"/>
    <col min="15883" max="15883" width="11.28515625" style="6" customWidth="1"/>
    <col min="15884" max="15884" width="12" style="6" customWidth="1"/>
    <col min="15885" max="15885" width="11" style="6" customWidth="1"/>
    <col min="15886" max="15886" width="10.85546875" style="6" bestFit="1" customWidth="1"/>
    <col min="15887" max="15887" width="11" style="6" customWidth="1"/>
    <col min="15888" max="15888" width="11.85546875" style="6" bestFit="1" customWidth="1"/>
    <col min="15889" max="16128" width="8.85546875" style="6"/>
    <col min="16129" max="16129" width="8" style="6" customWidth="1"/>
    <col min="16130" max="16130" width="34.7109375" style="6" customWidth="1"/>
    <col min="16131" max="16131" width="13" style="6" customWidth="1"/>
    <col min="16132" max="16132" width="12.28515625" style="6" bestFit="1" customWidth="1"/>
    <col min="16133" max="16133" width="12.140625" style="6" customWidth="1"/>
    <col min="16134" max="16134" width="15.42578125" style="6" bestFit="1" customWidth="1"/>
    <col min="16135" max="16135" width="13.28515625" style="6" customWidth="1"/>
    <col min="16136" max="16136" width="1" style="6" customWidth="1"/>
    <col min="16137" max="16137" width="11.140625" style="6" customWidth="1"/>
    <col min="16138" max="16138" width="12.42578125" style="6" bestFit="1" customWidth="1"/>
    <col min="16139" max="16139" width="11.28515625" style="6" customWidth="1"/>
    <col min="16140" max="16140" width="12" style="6" customWidth="1"/>
    <col min="16141" max="16141" width="11" style="6" customWidth="1"/>
    <col min="16142" max="16142" width="10.85546875" style="6" bestFit="1" customWidth="1"/>
    <col min="16143" max="16143" width="11" style="6" customWidth="1"/>
    <col min="16144" max="16144" width="11.85546875" style="6" bestFit="1" customWidth="1"/>
    <col min="16145" max="16383" width="8.85546875" style="6"/>
    <col min="16384" max="16384" width="8.85546875" style="6" customWidth="1"/>
  </cols>
  <sheetData>
    <row r="1" spans="1:17" ht="20.65" customHeight="1" x14ac:dyDescent="0.2">
      <c r="A1" s="54" t="s">
        <v>249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7" x14ac:dyDescent="0.2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7" x14ac:dyDescent="0.2">
      <c r="A3" s="54" t="s">
        <v>269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16"/>
    </row>
    <row r="4" spans="1:17" x14ac:dyDescent="0.2">
      <c r="A4" s="54" t="s">
        <v>75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7" ht="13.5" thickBot="1" x14ac:dyDescent="0.25">
      <c r="A5" s="29"/>
      <c r="B5" s="30"/>
      <c r="C5" s="17"/>
      <c r="D5" s="17"/>
      <c r="E5" s="36"/>
      <c r="F5" s="18"/>
      <c r="G5" s="18"/>
      <c r="H5" s="18"/>
      <c r="I5" s="17"/>
      <c r="J5" s="17"/>
      <c r="K5" s="17"/>
      <c r="L5" s="17"/>
      <c r="M5" s="17"/>
    </row>
    <row r="6" spans="1:17" ht="13.5" thickBot="1" x14ac:dyDescent="0.25">
      <c r="A6" s="31"/>
      <c r="B6" s="32"/>
      <c r="C6" s="37" t="s">
        <v>2</v>
      </c>
      <c r="D6" s="19"/>
      <c r="E6" s="19"/>
      <c r="F6" s="19"/>
      <c r="G6" s="38"/>
      <c r="H6" s="39"/>
      <c r="I6" s="55" t="s">
        <v>3</v>
      </c>
      <c r="J6" s="56"/>
      <c r="K6" s="56"/>
      <c r="L6" s="56"/>
      <c r="M6" s="57"/>
      <c r="N6" s="8"/>
    </row>
    <row r="7" spans="1:17" ht="26.25" thickBot="1" x14ac:dyDescent="0.25">
      <c r="A7" s="33" t="s">
        <v>4</v>
      </c>
      <c r="B7" s="33" t="s">
        <v>5</v>
      </c>
      <c r="C7" s="20" t="s">
        <v>6</v>
      </c>
      <c r="D7" s="21" t="s">
        <v>7</v>
      </c>
      <c r="E7" s="21" t="s">
        <v>8</v>
      </c>
      <c r="F7" s="21" t="s">
        <v>9</v>
      </c>
      <c r="G7" s="22" t="s">
        <v>10</v>
      </c>
      <c r="H7" s="40"/>
      <c r="I7" s="20" t="s">
        <v>11</v>
      </c>
      <c r="J7" s="23" t="s">
        <v>70</v>
      </c>
      <c r="K7" s="21" t="s">
        <v>12</v>
      </c>
      <c r="L7" s="23" t="s">
        <v>13</v>
      </c>
      <c r="M7" s="23" t="s">
        <v>14</v>
      </c>
      <c r="N7" s="1"/>
      <c r="P7" s="7"/>
      <c r="Q7" s="8"/>
    </row>
    <row r="8" spans="1:17" x14ac:dyDescent="0.2">
      <c r="A8" s="51" t="s">
        <v>176</v>
      </c>
      <c r="B8" s="11" t="s">
        <v>15</v>
      </c>
      <c r="C8" s="24">
        <v>220000.00000000003</v>
      </c>
      <c r="D8" s="24">
        <f>51325+3460</f>
        <v>54785</v>
      </c>
      <c r="E8" s="24">
        <f t="shared" ref="E8:E38" si="0">C8-D8</f>
        <v>165215.00000000003</v>
      </c>
      <c r="F8" s="24">
        <v>0</v>
      </c>
      <c r="G8" s="24">
        <f t="shared" ref="G8" si="1">E8-F8</f>
        <v>165215.00000000003</v>
      </c>
      <c r="H8" s="24"/>
      <c r="I8" s="24">
        <f>210+1000+1500</f>
        <v>2710</v>
      </c>
      <c r="J8" s="24">
        <v>0</v>
      </c>
      <c r="K8" s="24">
        <v>110</v>
      </c>
      <c r="L8" s="24">
        <v>0</v>
      </c>
      <c r="M8" s="24">
        <v>0</v>
      </c>
      <c r="N8" s="2"/>
      <c r="P8" s="9"/>
      <c r="Q8" s="8"/>
    </row>
    <row r="9" spans="1:17" x14ac:dyDescent="0.2">
      <c r="A9" s="52" t="s">
        <v>177</v>
      </c>
      <c r="B9" s="11" t="s">
        <v>16</v>
      </c>
      <c r="C9" s="24">
        <v>0</v>
      </c>
      <c r="D9" s="24">
        <v>0</v>
      </c>
      <c r="E9" s="24">
        <f t="shared" si="0"/>
        <v>0</v>
      </c>
      <c r="F9" s="24">
        <v>0</v>
      </c>
      <c r="G9" s="24">
        <f t="shared" ref="G9:G71" si="2">E9-F9</f>
        <v>0</v>
      </c>
      <c r="H9" s="24"/>
      <c r="I9" s="24">
        <v>1125</v>
      </c>
      <c r="J9" s="24">
        <v>0</v>
      </c>
      <c r="K9" s="24">
        <v>0</v>
      </c>
      <c r="L9" s="24">
        <v>0</v>
      </c>
      <c r="M9" s="24">
        <v>0</v>
      </c>
      <c r="N9" s="8"/>
      <c r="P9" s="9"/>
      <c r="Q9" s="8"/>
    </row>
    <row r="10" spans="1:17" x14ac:dyDescent="0.2">
      <c r="A10" s="51" t="s">
        <v>247</v>
      </c>
      <c r="B10" s="11" t="s">
        <v>248</v>
      </c>
      <c r="C10" s="24">
        <v>18000</v>
      </c>
      <c r="D10" s="24">
        <v>1119</v>
      </c>
      <c r="E10" s="24">
        <f t="shared" ref="E10" si="3">C10-D10</f>
        <v>16881</v>
      </c>
      <c r="F10" s="24">
        <v>9487.98</v>
      </c>
      <c r="G10" s="24">
        <f t="shared" ref="G10" si="4">E10-F10</f>
        <v>7393.02</v>
      </c>
      <c r="H10" s="24"/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8"/>
      <c r="P10" s="9"/>
      <c r="Q10" s="8"/>
    </row>
    <row r="11" spans="1:17" x14ac:dyDescent="0.2">
      <c r="A11" s="52" t="s">
        <v>178</v>
      </c>
      <c r="B11" s="11" t="s">
        <v>174</v>
      </c>
      <c r="C11" s="24">
        <v>9132</v>
      </c>
      <c r="D11" s="24">
        <v>2336</v>
      </c>
      <c r="E11" s="24">
        <f t="shared" si="0"/>
        <v>6796</v>
      </c>
      <c r="F11" s="24">
        <v>7008.33</v>
      </c>
      <c r="G11" s="24">
        <f t="shared" ref="G11" si="5">E11-F11</f>
        <v>-212.32999999999993</v>
      </c>
      <c r="H11" s="24"/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8"/>
      <c r="P11" s="9"/>
      <c r="Q11" s="8"/>
    </row>
    <row r="12" spans="1:17" x14ac:dyDescent="0.2">
      <c r="A12" s="52" t="s">
        <v>179</v>
      </c>
      <c r="B12" s="11" t="s">
        <v>73</v>
      </c>
      <c r="C12" s="24">
        <v>0</v>
      </c>
      <c r="D12" s="24">
        <v>0</v>
      </c>
      <c r="E12" s="24">
        <f t="shared" si="0"/>
        <v>0</v>
      </c>
      <c r="F12" s="24">
        <v>0</v>
      </c>
      <c r="G12" s="24">
        <f t="shared" ref="G12" si="6">E12-F12</f>
        <v>0</v>
      </c>
      <c r="H12" s="24"/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8"/>
      <c r="P12" s="9"/>
      <c r="Q12" s="8"/>
    </row>
    <row r="13" spans="1:17" x14ac:dyDescent="0.2">
      <c r="A13" s="52" t="s">
        <v>180</v>
      </c>
      <c r="B13" s="11" t="s">
        <v>17</v>
      </c>
      <c r="C13" s="24">
        <v>22000</v>
      </c>
      <c r="D13" s="24">
        <v>9038</v>
      </c>
      <c r="E13" s="24">
        <f t="shared" si="0"/>
        <v>12962</v>
      </c>
      <c r="F13" s="24">
        <v>0</v>
      </c>
      <c r="G13" s="24">
        <f t="shared" si="2"/>
        <v>12962</v>
      </c>
      <c r="H13" s="24"/>
      <c r="I13" s="24">
        <v>1600</v>
      </c>
      <c r="J13" s="24">
        <v>0</v>
      </c>
      <c r="K13" s="24">
        <v>0</v>
      </c>
      <c r="L13" s="24">
        <v>0</v>
      </c>
      <c r="M13" s="24">
        <v>1290</v>
      </c>
      <c r="N13" s="8"/>
      <c r="P13" s="9"/>
      <c r="Q13" s="8"/>
    </row>
    <row r="14" spans="1:17" x14ac:dyDescent="0.2">
      <c r="A14" s="51" t="s">
        <v>258</v>
      </c>
      <c r="B14" s="11" t="s">
        <v>259</v>
      </c>
      <c r="C14" s="24">
        <v>0</v>
      </c>
      <c r="D14" s="24">
        <v>0</v>
      </c>
      <c r="E14" s="24">
        <f t="shared" ref="E14" si="7">C14-D14</f>
        <v>0</v>
      </c>
      <c r="F14" s="24">
        <v>0</v>
      </c>
      <c r="G14" s="24">
        <f t="shared" ref="G14" si="8">E14-F14</f>
        <v>0</v>
      </c>
      <c r="H14" s="24"/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8"/>
      <c r="P14" s="9"/>
      <c r="Q14" s="8"/>
    </row>
    <row r="15" spans="1:17" x14ac:dyDescent="0.2">
      <c r="A15" s="52" t="s">
        <v>181</v>
      </c>
      <c r="B15" s="11" t="s">
        <v>67</v>
      </c>
      <c r="C15" s="24">
        <v>0</v>
      </c>
      <c r="D15" s="24">
        <v>0</v>
      </c>
      <c r="E15" s="24">
        <f t="shared" si="0"/>
        <v>0</v>
      </c>
      <c r="F15" s="24">
        <v>0</v>
      </c>
      <c r="G15" s="24">
        <f t="shared" ref="G15" si="9">E15-F15</f>
        <v>0</v>
      </c>
      <c r="H15" s="24"/>
      <c r="I15" s="24">
        <v>764</v>
      </c>
      <c r="J15" s="24">
        <v>0</v>
      </c>
      <c r="K15" s="24">
        <v>0</v>
      </c>
      <c r="L15" s="24">
        <v>0</v>
      </c>
      <c r="M15" s="24">
        <v>0</v>
      </c>
      <c r="N15" s="8"/>
      <c r="P15" s="9"/>
      <c r="Q15" s="8"/>
    </row>
    <row r="16" spans="1:17" x14ac:dyDescent="0.2">
      <c r="A16" s="52" t="s">
        <v>182</v>
      </c>
      <c r="B16" s="11" t="s">
        <v>18</v>
      </c>
      <c r="C16" s="24">
        <v>24999.999999999996</v>
      </c>
      <c r="D16" s="24">
        <v>4489</v>
      </c>
      <c r="E16" s="24">
        <f t="shared" si="0"/>
        <v>20510.999999999996</v>
      </c>
      <c r="F16" s="24">
        <v>0</v>
      </c>
      <c r="G16" s="24">
        <f t="shared" ref="G16" si="10">E16-F16</f>
        <v>20510.999999999996</v>
      </c>
      <c r="H16" s="24"/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8"/>
      <c r="P16" s="9"/>
      <c r="Q16" s="8"/>
    </row>
    <row r="17" spans="1:17" ht="14.1" customHeight="1" x14ac:dyDescent="0.2">
      <c r="A17" s="52" t="s">
        <v>183</v>
      </c>
      <c r="B17" s="11" t="s">
        <v>60</v>
      </c>
      <c r="C17" s="24">
        <v>106999.99999999999</v>
      </c>
      <c r="D17" s="24">
        <v>13323</v>
      </c>
      <c r="E17" s="24">
        <f t="shared" si="0"/>
        <v>93676.999999999985</v>
      </c>
      <c r="F17" s="24">
        <v>711</v>
      </c>
      <c r="G17" s="24">
        <f t="shared" si="2"/>
        <v>92965.999999999985</v>
      </c>
      <c r="H17" s="24"/>
      <c r="I17" s="24">
        <v>22790</v>
      </c>
      <c r="J17" s="24">
        <v>0</v>
      </c>
      <c r="K17" s="24">
        <v>0</v>
      </c>
      <c r="L17" s="24">
        <v>0</v>
      </c>
      <c r="M17" s="24">
        <v>0</v>
      </c>
      <c r="N17" s="2"/>
      <c r="P17" s="13"/>
      <c r="Q17" s="8"/>
    </row>
    <row r="18" spans="1:17" x14ac:dyDescent="0.2">
      <c r="A18" s="52" t="s">
        <v>184</v>
      </c>
      <c r="B18" s="11" t="s">
        <v>19</v>
      </c>
      <c r="C18" s="24">
        <v>35000</v>
      </c>
      <c r="D18" s="24">
        <v>13892</v>
      </c>
      <c r="E18" s="24">
        <f t="shared" si="0"/>
        <v>21108</v>
      </c>
      <c r="F18" s="24">
        <v>21858.34</v>
      </c>
      <c r="G18" s="24">
        <f t="shared" si="2"/>
        <v>-750.34000000000015</v>
      </c>
      <c r="H18" s="24"/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8"/>
      <c r="P18" s="12"/>
      <c r="Q18" s="8"/>
    </row>
    <row r="19" spans="1:17" x14ac:dyDescent="0.2">
      <c r="A19" s="53" t="s">
        <v>252</v>
      </c>
      <c r="B19" s="11" t="s">
        <v>253</v>
      </c>
      <c r="C19" s="24">
        <v>0</v>
      </c>
      <c r="D19" s="24">
        <v>0</v>
      </c>
      <c r="E19" s="24">
        <f t="shared" ref="E19" si="11">C19-D19</f>
        <v>0</v>
      </c>
      <c r="F19" s="24">
        <v>0</v>
      </c>
      <c r="G19" s="24">
        <f t="shared" si="2"/>
        <v>0</v>
      </c>
      <c r="H19" s="24"/>
      <c r="I19" s="24">
        <v>270</v>
      </c>
      <c r="J19" s="24">
        <v>0</v>
      </c>
      <c r="K19" s="24">
        <v>0</v>
      </c>
      <c r="L19" s="24">
        <v>0</v>
      </c>
      <c r="M19" s="24">
        <v>0</v>
      </c>
      <c r="N19" s="8"/>
      <c r="P19" s="12"/>
      <c r="Q19" s="8"/>
    </row>
    <row r="20" spans="1:17" x14ac:dyDescent="0.2">
      <c r="A20" s="52" t="s">
        <v>185</v>
      </c>
      <c r="B20" s="11" t="s">
        <v>65</v>
      </c>
      <c r="C20" s="24">
        <v>0</v>
      </c>
      <c r="D20" s="24">
        <v>0</v>
      </c>
      <c r="E20" s="24">
        <f t="shared" si="0"/>
        <v>0</v>
      </c>
      <c r="F20" s="24">
        <v>0</v>
      </c>
      <c r="G20" s="24">
        <f t="shared" ref="G20:G21" si="12">E20-F20</f>
        <v>0</v>
      </c>
      <c r="H20" s="24"/>
      <c r="I20" s="24">
        <v>6</v>
      </c>
      <c r="J20" s="24">
        <v>0</v>
      </c>
      <c r="K20" s="24">
        <v>0</v>
      </c>
      <c r="L20" s="24">
        <v>0</v>
      </c>
      <c r="M20" s="24">
        <v>0</v>
      </c>
      <c r="N20" s="8"/>
      <c r="P20" s="12"/>
      <c r="Q20" s="8"/>
    </row>
    <row r="21" spans="1:17" x14ac:dyDescent="0.2">
      <c r="A21" s="52" t="s">
        <v>256</v>
      </c>
      <c r="B21" s="11" t="s">
        <v>257</v>
      </c>
      <c r="C21" s="24">
        <v>0</v>
      </c>
      <c r="D21" s="24">
        <v>0</v>
      </c>
      <c r="E21" s="24">
        <f t="shared" ref="E21" si="13">C21-D21</f>
        <v>0</v>
      </c>
      <c r="F21" s="24">
        <v>0</v>
      </c>
      <c r="G21" s="24">
        <f t="shared" si="12"/>
        <v>0</v>
      </c>
      <c r="H21" s="24"/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8"/>
      <c r="P21" s="12"/>
      <c r="Q21" s="8"/>
    </row>
    <row r="22" spans="1:17" x14ac:dyDescent="0.2">
      <c r="A22" s="52" t="s">
        <v>186</v>
      </c>
      <c r="B22" s="11" t="s">
        <v>20</v>
      </c>
      <c r="C22" s="24">
        <v>0</v>
      </c>
      <c r="D22" s="24">
        <v>0</v>
      </c>
      <c r="E22" s="24">
        <f t="shared" si="0"/>
        <v>0</v>
      </c>
      <c r="F22" s="24">
        <v>0</v>
      </c>
      <c r="G22" s="24">
        <f t="shared" si="2"/>
        <v>0</v>
      </c>
      <c r="H22" s="24"/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8"/>
      <c r="P22" s="12"/>
      <c r="Q22" s="8"/>
    </row>
    <row r="23" spans="1:17" x14ac:dyDescent="0.2">
      <c r="A23" s="52" t="s">
        <v>187</v>
      </c>
      <c r="B23" s="11" t="s">
        <v>21</v>
      </c>
      <c r="C23" s="24">
        <v>43000</v>
      </c>
      <c r="D23" s="24">
        <v>10494</v>
      </c>
      <c r="E23" s="24">
        <f t="shared" si="0"/>
        <v>32506</v>
      </c>
      <c r="F23" s="24">
        <v>0</v>
      </c>
      <c r="G23" s="24">
        <f t="shared" si="2"/>
        <v>32506</v>
      </c>
      <c r="H23" s="24"/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8"/>
      <c r="P23" s="8"/>
      <c r="Q23" s="8"/>
    </row>
    <row r="24" spans="1:17" x14ac:dyDescent="0.2">
      <c r="A24" s="52" t="s">
        <v>188</v>
      </c>
      <c r="B24" s="11" t="s">
        <v>22</v>
      </c>
      <c r="C24" s="24">
        <v>0</v>
      </c>
      <c r="D24" s="24">
        <v>0</v>
      </c>
      <c r="E24" s="24">
        <f t="shared" si="0"/>
        <v>0</v>
      </c>
      <c r="F24" s="24">
        <v>0</v>
      </c>
      <c r="G24" s="24">
        <f t="shared" si="2"/>
        <v>0</v>
      </c>
      <c r="H24" s="24"/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8"/>
    </row>
    <row r="25" spans="1:17" x14ac:dyDescent="0.2">
      <c r="A25" s="52" t="s">
        <v>189</v>
      </c>
      <c r="B25" s="11" t="s">
        <v>23</v>
      </c>
      <c r="C25" s="24">
        <v>2000.0000000000002</v>
      </c>
      <c r="D25" s="24">
        <v>321</v>
      </c>
      <c r="E25" s="24">
        <f t="shared" si="0"/>
        <v>1679.0000000000002</v>
      </c>
      <c r="F25" s="24">
        <v>0</v>
      </c>
      <c r="G25" s="24">
        <f t="shared" si="2"/>
        <v>1679.0000000000002</v>
      </c>
      <c r="H25" s="24"/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8"/>
    </row>
    <row r="26" spans="1:17" x14ac:dyDescent="0.2">
      <c r="A26" s="52" t="s">
        <v>190</v>
      </c>
      <c r="B26" s="11" t="s">
        <v>24</v>
      </c>
      <c r="C26" s="24">
        <v>42000</v>
      </c>
      <c r="D26" s="24">
        <v>7038</v>
      </c>
      <c r="E26" s="24">
        <f t="shared" si="0"/>
        <v>34962</v>
      </c>
      <c r="F26" s="24">
        <v>0</v>
      </c>
      <c r="G26" s="24">
        <f t="shared" si="2"/>
        <v>34962</v>
      </c>
      <c r="H26" s="24"/>
      <c r="I26" s="24">
        <v>0</v>
      </c>
      <c r="J26" s="24">
        <v>0</v>
      </c>
      <c r="K26" s="24">
        <v>0</v>
      </c>
      <c r="L26" s="24">
        <v>0</v>
      </c>
      <c r="M26" s="24">
        <v>325</v>
      </c>
      <c r="N26" s="8"/>
    </row>
    <row r="27" spans="1:17" x14ac:dyDescent="0.2">
      <c r="A27" s="52" t="s">
        <v>191</v>
      </c>
      <c r="B27" s="11" t="s">
        <v>25</v>
      </c>
      <c r="C27" s="24">
        <v>0</v>
      </c>
      <c r="D27" s="24">
        <v>0</v>
      </c>
      <c r="E27" s="24">
        <f t="shared" si="0"/>
        <v>0</v>
      </c>
      <c r="F27" s="24">
        <v>0</v>
      </c>
      <c r="G27" s="24">
        <f t="shared" si="2"/>
        <v>0</v>
      </c>
      <c r="H27" s="24"/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8"/>
    </row>
    <row r="28" spans="1:17" x14ac:dyDescent="0.2">
      <c r="A28" s="52" t="s">
        <v>192</v>
      </c>
      <c r="B28" s="11" t="s">
        <v>26</v>
      </c>
      <c r="C28" s="24">
        <v>5000</v>
      </c>
      <c r="D28" s="24">
        <v>16433</v>
      </c>
      <c r="E28" s="24">
        <f t="shared" si="0"/>
        <v>-11433</v>
      </c>
      <c r="F28" s="24">
        <v>0</v>
      </c>
      <c r="G28" s="24">
        <f t="shared" si="2"/>
        <v>-11433</v>
      </c>
      <c r="H28" s="24"/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"/>
    </row>
    <row r="29" spans="1:17" x14ac:dyDescent="0.2">
      <c r="A29" s="52" t="s">
        <v>193</v>
      </c>
      <c r="B29" s="11" t="s">
        <v>27</v>
      </c>
      <c r="C29" s="24">
        <v>70400</v>
      </c>
      <c r="D29" s="24">
        <v>7954</v>
      </c>
      <c r="E29" s="24">
        <f t="shared" si="0"/>
        <v>62446</v>
      </c>
      <c r="F29" s="24">
        <v>2538.04</v>
      </c>
      <c r="G29" s="24">
        <f t="shared" si="2"/>
        <v>59907.96</v>
      </c>
      <c r="H29" s="24"/>
      <c r="I29" s="24">
        <v>256</v>
      </c>
      <c r="J29" s="24">
        <v>1458</v>
      </c>
      <c r="K29" s="24">
        <v>73</v>
      </c>
      <c r="L29" s="24">
        <v>0</v>
      </c>
      <c r="M29" s="24">
        <v>0</v>
      </c>
      <c r="N29" s="2"/>
    </row>
    <row r="30" spans="1:17" x14ac:dyDescent="0.2">
      <c r="A30" s="52" t="s">
        <v>194</v>
      </c>
      <c r="B30" s="11" t="s">
        <v>61</v>
      </c>
      <c r="C30" s="24">
        <v>30000</v>
      </c>
      <c r="D30" s="24">
        <v>67</v>
      </c>
      <c r="E30" s="24">
        <f t="shared" si="0"/>
        <v>29933</v>
      </c>
      <c r="F30" s="24">
        <v>1230.76</v>
      </c>
      <c r="G30" s="24">
        <f t="shared" si="2"/>
        <v>28702.240000000002</v>
      </c>
      <c r="H30" s="24"/>
      <c r="I30" s="24">
        <v>0</v>
      </c>
      <c r="J30" s="24">
        <v>6961</v>
      </c>
      <c r="K30" s="24">
        <v>560</v>
      </c>
      <c r="L30" s="24">
        <v>0</v>
      </c>
      <c r="M30" s="24">
        <v>0</v>
      </c>
      <c r="N30" s="2"/>
    </row>
    <row r="31" spans="1:17" x14ac:dyDescent="0.2">
      <c r="A31" s="52" t="s">
        <v>195</v>
      </c>
      <c r="B31" s="11" t="s">
        <v>28</v>
      </c>
      <c r="C31" s="24">
        <v>23000</v>
      </c>
      <c r="D31" s="24">
        <v>935</v>
      </c>
      <c r="E31" s="24">
        <f t="shared" si="0"/>
        <v>22065</v>
      </c>
      <c r="F31" s="24">
        <v>0</v>
      </c>
      <c r="G31" s="24">
        <f t="shared" si="2"/>
        <v>22065</v>
      </c>
      <c r="H31" s="24"/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"/>
    </row>
    <row r="32" spans="1:17" x14ac:dyDescent="0.2">
      <c r="A32" s="52" t="s">
        <v>196</v>
      </c>
      <c r="B32" s="11" t="s">
        <v>29</v>
      </c>
      <c r="C32" s="24">
        <v>12499.999999999998</v>
      </c>
      <c r="D32" s="24">
        <v>2944</v>
      </c>
      <c r="E32" s="24">
        <f t="shared" si="0"/>
        <v>9555.9999999999982</v>
      </c>
      <c r="F32" s="24">
        <v>0</v>
      </c>
      <c r="G32" s="24">
        <f t="shared" si="2"/>
        <v>9555.9999999999982</v>
      </c>
      <c r="H32" s="24"/>
      <c r="I32" s="24">
        <v>0</v>
      </c>
      <c r="J32" s="24">
        <v>0</v>
      </c>
      <c r="K32" s="24">
        <v>63</v>
      </c>
      <c r="L32" s="24">
        <v>0</v>
      </c>
      <c r="M32" s="24">
        <v>0</v>
      </c>
      <c r="N32" s="2"/>
      <c r="O32" s="14"/>
    </row>
    <row r="33" spans="1:15" x14ac:dyDescent="0.2">
      <c r="A33" s="52" t="s">
        <v>197</v>
      </c>
      <c r="B33" s="11" t="s">
        <v>30</v>
      </c>
      <c r="C33" s="24">
        <v>24999.999999999996</v>
      </c>
      <c r="D33" s="24">
        <v>419</v>
      </c>
      <c r="E33" s="24">
        <f t="shared" si="0"/>
        <v>24580.999999999996</v>
      </c>
      <c r="F33" s="24">
        <v>1234.03</v>
      </c>
      <c r="G33" s="24">
        <f t="shared" si="2"/>
        <v>23346.969999999998</v>
      </c>
      <c r="H33" s="24"/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8"/>
      <c r="O33" s="14"/>
    </row>
    <row r="34" spans="1:15" x14ac:dyDescent="0.2">
      <c r="A34" s="52" t="s">
        <v>198</v>
      </c>
      <c r="B34" s="11" t="s">
        <v>31</v>
      </c>
      <c r="C34" s="24">
        <v>25000</v>
      </c>
      <c r="D34" s="24">
        <v>6075</v>
      </c>
      <c r="E34" s="24">
        <f t="shared" si="0"/>
        <v>18925</v>
      </c>
      <c r="F34" s="24">
        <v>0</v>
      </c>
      <c r="G34" s="24">
        <f t="shared" si="2"/>
        <v>18925</v>
      </c>
      <c r="H34" s="24"/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8"/>
    </row>
    <row r="35" spans="1:15" x14ac:dyDescent="0.2">
      <c r="A35" s="52" t="s">
        <v>199</v>
      </c>
      <c r="B35" s="11" t="s">
        <v>68</v>
      </c>
      <c r="C35" s="24">
        <v>90000</v>
      </c>
      <c r="D35" s="24">
        <v>57819</v>
      </c>
      <c r="E35" s="24">
        <f t="shared" si="0"/>
        <v>32181</v>
      </c>
      <c r="F35" s="24">
        <v>59062.42</v>
      </c>
      <c r="G35" s="24">
        <f t="shared" ref="G35" si="14">E35-F35</f>
        <v>-26881.42</v>
      </c>
      <c r="H35" s="24"/>
      <c r="I35" s="24">
        <v>260</v>
      </c>
      <c r="J35" s="24">
        <v>0</v>
      </c>
      <c r="K35" s="24">
        <v>0</v>
      </c>
      <c r="L35" s="24">
        <v>0</v>
      </c>
      <c r="M35" s="24">
        <v>0</v>
      </c>
      <c r="N35" s="8"/>
    </row>
    <row r="36" spans="1:15" x14ac:dyDescent="0.2">
      <c r="A36" s="52" t="s">
        <v>200</v>
      </c>
      <c r="B36" s="11" t="s">
        <v>32</v>
      </c>
      <c r="C36" s="24">
        <v>228758.99999999997</v>
      </c>
      <c r="D36" s="24">
        <v>82568</v>
      </c>
      <c r="E36" s="24">
        <f t="shared" si="0"/>
        <v>146190.99999999997</v>
      </c>
      <c r="F36" s="24">
        <v>369.82</v>
      </c>
      <c r="G36" s="24">
        <f t="shared" si="2"/>
        <v>145821.17999999996</v>
      </c>
      <c r="H36" s="24"/>
      <c r="I36" s="24">
        <v>0</v>
      </c>
      <c r="J36" s="24">
        <v>11590</v>
      </c>
      <c r="K36" s="24">
        <v>0</v>
      </c>
      <c r="L36" s="24">
        <v>0</v>
      </c>
      <c r="M36" s="24">
        <v>0</v>
      </c>
      <c r="N36" s="2"/>
      <c r="O36" s="14"/>
    </row>
    <row r="37" spans="1:15" x14ac:dyDescent="0.2">
      <c r="A37" s="52" t="s">
        <v>201</v>
      </c>
      <c r="B37" s="11" t="s">
        <v>33</v>
      </c>
      <c r="C37" s="24">
        <v>0</v>
      </c>
      <c r="D37" s="24">
        <v>346</v>
      </c>
      <c r="E37" s="24">
        <f t="shared" si="0"/>
        <v>-346</v>
      </c>
      <c r="F37" s="24">
        <v>0</v>
      </c>
      <c r="G37" s="24">
        <f t="shared" si="2"/>
        <v>-346</v>
      </c>
      <c r="H37" s="24"/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8"/>
    </row>
    <row r="38" spans="1:15" x14ac:dyDescent="0.2">
      <c r="A38" s="52" t="s">
        <v>238</v>
      </c>
      <c r="B38" s="11" t="s">
        <v>239</v>
      </c>
      <c r="C38" s="24">
        <v>0</v>
      </c>
      <c r="D38" s="24">
        <v>0</v>
      </c>
      <c r="E38" s="24">
        <f t="shared" si="0"/>
        <v>0</v>
      </c>
      <c r="F38" s="24">
        <v>0</v>
      </c>
      <c r="G38" s="24">
        <f t="shared" ref="G38" si="15">E38-F38</f>
        <v>0</v>
      </c>
      <c r="H38" s="24"/>
      <c r="I38" s="24">
        <v>0</v>
      </c>
      <c r="J38" s="24">
        <v>0</v>
      </c>
      <c r="K38" s="24">
        <v>0</v>
      </c>
      <c r="L38" s="24">
        <v>0</v>
      </c>
      <c r="M38" s="24">
        <f>113</f>
        <v>113</v>
      </c>
      <c r="N38" s="8"/>
    </row>
    <row r="39" spans="1:15" x14ac:dyDescent="0.2">
      <c r="A39" s="52" t="s">
        <v>202</v>
      </c>
      <c r="B39" s="11" t="s">
        <v>34</v>
      </c>
      <c r="C39" s="24">
        <v>4000.0000000000005</v>
      </c>
      <c r="D39" s="24">
        <v>1305</v>
      </c>
      <c r="E39" s="24">
        <f t="shared" ref="E39:E68" si="16">C39-D39</f>
        <v>2695.0000000000005</v>
      </c>
      <c r="F39" s="24">
        <v>0</v>
      </c>
      <c r="G39" s="24">
        <f t="shared" si="2"/>
        <v>2695.0000000000005</v>
      </c>
      <c r="H39" s="24"/>
      <c r="I39" s="24">
        <v>67</v>
      </c>
      <c r="J39" s="24">
        <v>0</v>
      </c>
      <c r="K39" s="24">
        <v>0</v>
      </c>
      <c r="L39" s="24">
        <v>0</v>
      </c>
      <c r="M39" s="24">
        <v>0</v>
      </c>
      <c r="N39" s="8"/>
    </row>
    <row r="40" spans="1:15" x14ac:dyDescent="0.2">
      <c r="A40" s="52" t="s">
        <v>203</v>
      </c>
      <c r="B40" s="11" t="s">
        <v>35</v>
      </c>
      <c r="C40" s="24">
        <v>0</v>
      </c>
      <c r="D40" s="24">
        <v>593</v>
      </c>
      <c r="E40" s="24">
        <f t="shared" si="16"/>
        <v>-593</v>
      </c>
      <c r="F40" s="24">
        <v>0</v>
      </c>
      <c r="G40" s="24">
        <f t="shared" si="2"/>
        <v>-593</v>
      </c>
      <c r="H40" s="24"/>
      <c r="I40" s="24">
        <v>4189</v>
      </c>
      <c r="J40" s="24">
        <v>0</v>
      </c>
      <c r="K40" s="24">
        <v>16</v>
      </c>
      <c r="L40" s="24">
        <v>0</v>
      </c>
      <c r="M40" s="24">
        <v>0</v>
      </c>
      <c r="N40" s="2"/>
    </row>
    <row r="41" spans="1:15" x14ac:dyDescent="0.2">
      <c r="A41" s="52" t="s">
        <v>204</v>
      </c>
      <c r="B41" s="11" t="s">
        <v>36</v>
      </c>
      <c r="C41" s="24">
        <v>0</v>
      </c>
      <c r="D41" s="24">
        <v>29</v>
      </c>
      <c r="E41" s="24">
        <f t="shared" si="16"/>
        <v>-29</v>
      </c>
      <c r="F41" s="24">
        <v>0</v>
      </c>
      <c r="G41" s="24">
        <f t="shared" si="2"/>
        <v>-29</v>
      </c>
      <c r="H41" s="24"/>
      <c r="I41" s="24">
        <v>335</v>
      </c>
      <c r="J41" s="24">
        <v>0</v>
      </c>
      <c r="K41" s="24">
        <v>0</v>
      </c>
      <c r="L41" s="24">
        <v>0</v>
      </c>
      <c r="M41" s="24">
        <v>0</v>
      </c>
      <c r="N41" s="8"/>
    </row>
    <row r="42" spans="1:15" x14ac:dyDescent="0.2">
      <c r="A42" s="52" t="s">
        <v>205</v>
      </c>
      <c r="B42" s="11" t="s">
        <v>72</v>
      </c>
      <c r="C42" s="24">
        <v>0</v>
      </c>
      <c r="D42" s="24">
        <v>442</v>
      </c>
      <c r="E42" s="24">
        <f t="shared" si="16"/>
        <v>-442</v>
      </c>
      <c r="F42" s="24">
        <v>0</v>
      </c>
      <c r="G42" s="24">
        <f t="shared" ref="G42:G43" si="17">E42-F42</f>
        <v>-442</v>
      </c>
      <c r="H42" s="24"/>
      <c r="I42" s="24">
        <v>0</v>
      </c>
      <c r="J42" s="24">
        <v>0</v>
      </c>
      <c r="K42" s="24">
        <v>0</v>
      </c>
      <c r="L42" s="24">
        <v>0</v>
      </c>
      <c r="M42" s="24">
        <v>28</v>
      </c>
      <c r="N42" s="8"/>
    </row>
    <row r="43" spans="1:15" x14ac:dyDescent="0.2">
      <c r="A43" s="52" t="s">
        <v>254</v>
      </c>
      <c r="B43" s="11" t="s">
        <v>255</v>
      </c>
      <c r="C43" s="24">
        <v>0</v>
      </c>
      <c r="D43" s="24">
        <v>0</v>
      </c>
      <c r="E43" s="24">
        <f t="shared" ref="E43" si="18">C43-D43</f>
        <v>0</v>
      </c>
      <c r="F43" s="24">
        <v>0</v>
      </c>
      <c r="G43" s="24">
        <f t="shared" si="17"/>
        <v>0</v>
      </c>
      <c r="H43" s="24"/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8"/>
    </row>
    <row r="44" spans="1:15" x14ac:dyDescent="0.2">
      <c r="A44" s="52" t="s">
        <v>206</v>
      </c>
      <c r="B44" s="11" t="s">
        <v>175</v>
      </c>
      <c r="C44" s="24">
        <v>0</v>
      </c>
      <c r="D44" s="24">
        <v>0</v>
      </c>
      <c r="E44" s="24">
        <f t="shared" si="16"/>
        <v>0</v>
      </c>
      <c r="F44" s="24">
        <v>0</v>
      </c>
      <c r="G44" s="24">
        <f t="shared" ref="G44" si="19">E44-F44</f>
        <v>0</v>
      </c>
      <c r="H44" s="24"/>
      <c r="I44" s="24">
        <v>0</v>
      </c>
      <c r="J44" s="24">
        <v>0</v>
      </c>
      <c r="K44" s="24">
        <v>21</v>
      </c>
      <c r="L44" s="24">
        <v>0</v>
      </c>
      <c r="M44" s="24">
        <v>0</v>
      </c>
      <c r="N44" s="8"/>
    </row>
    <row r="45" spans="1:15" x14ac:dyDescent="0.2">
      <c r="A45" s="52" t="s">
        <v>207</v>
      </c>
      <c r="B45" s="11" t="s">
        <v>37</v>
      </c>
      <c r="C45" s="24">
        <v>15000</v>
      </c>
      <c r="D45" s="24">
        <v>612</v>
      </c>
      <c r="E45" s="24">
        <f t="shared" si="16"/>
        <v>14388</v>
      </c>
      <c r="F45" s="24">
        <f>15650</f>
        <v>15650</v>
      </c>
      <c r="G45" s="24">
        <f t="shared" si="2"/>
        <v>-1262</v>
      </c>
      <c r="H45" s="24"/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3"/>
    </row>
    <row r="46" spans="1:15" x14ac:dyDescent="0.2">
      <c r="A46" s="51" t="s">
        <v>251</v>
      </c>
      <c r="B46" s="11" t="s">
        <v>250</v>
      </c>
      <c r="C46" s="24">
        <v>7500</v>
      </c>
      <c r="D46" s="24">
        <v>0</v>
      </c>
      <c r="E46" s="24">
        <f t="shared" ref="E46" si="20">C46-D46</f>
        <v>7500</v>
      </c>
      <c r="F46" s="24">
        <v>0</v>
      </c>
      <c r="G46" s="24">
        <f t="shared" ref="G46" si="21">E46-F46</f>
        <v>7500</v>
      </c>
      <c r="H46" s="24"/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3"/>
    </row>
    <row r="47" spans="1:15" x14ac:dyDescent="0.2">
      <c r="A47" s="52" t="s">
        <v>208</v>
      </c>
      <c r="B47" s="11" t="s">
        <v>38</v>
      </c>
      <c r="C47" s="24">
        <f>9000</f>
        <v>9000</v>
      </c>
      <c r="D47" s="24">
        <v>10892</v>
      </c>
      <c r="E47" s="24">
        <f t="shared" si="16"/>
        <v>-1892</v>
      </c>
      <c r="F47" s="24">
        <v>0</v>
      </c>
      <c r="G47" s="24">
        <f t="shared" si="2"/>
        <v>-1892</v>
      </c>
      <c r="H47" s="24"/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8"/>
    </row>
    <row r="48" spans="1:15" x14ac:dyDescent="0.2">
      <c r="A48" s="52" t="s">
        <v>209</v>
      </c>
      <c r="B48" s="11" t="s">
        <v>39</v>
      </c>
      <c r="C48" s="24">
        <v>85000</v>
      </c>
      <c r="D48" s="24">
        <v>39794</v>
      </c>
      <c r="E48" s="24">
        <f t="shared" si="16"/>
        <v>45206</v>
      </c>
      <c r="F48" s="24">
        <v>50119.839999999997</v>
      </c>
      <c r="G48" s="24">
        <f t="shared" si="2"/>
        <v>-4913.8399999999965</v>
      </c>
      <c r="H48" s="24"/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8"/>
    </row>
    <row r="49" spans="1:18" x14ac:dyDescent="0.2">
      <c r="A49" s="52" t="s">
        <v>210</v>
      </c>
      <c r="B49" s="11" t="s">
        <v>40</v>
      </c>
      <c r="C49" s="24">
        <v>8000.0000000000009</v>
      </c>
      <c r="D49" s="24">
        <v>608</v>
      </c>
      <c r="E49" s="24">
        <f t="shared" si="16"/>
        <v>7392.0000000000009</v>
      </c>
      <c r="F49" s="24">
        <v>438.85</v>
      </c>
      <c r="G49" s="24">
        <f t="shared" si="2"/>
        <v>6953.1500000000005</v>
      </c>
      <c r="H49" s="24"/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8"/>
    </row>
    <row r="50" spans="1:18" x14ac:dyDescent="0.2">
      <c r="A50" s="52" t="s">
        <v>211</v>
      </c>
      <c r="B50" s="11" t="s">
        <v>64</v>
      </c>
      <c r="C50" s="24">
        <v>0</v>
      </c>
      <c r="D50" s="24">
        <v>0</v>
      </c>
      <c r="E50" s="24">
        <f t="shared" si="16"/>
        <v>0</v>
      </c>
      <c r="F50" s="24">
        <v>0</v>
      </c>
      <c r="G50" s="24">
        <f t="shared" ref="G50" si="22">E50-F50</f>
        <v>0</v>
      </c>
      <c r="H50" s="24"/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8"/>
    </row>
    <row r="51" spans="1:18" x14ac:dyDescent="0.2">
      <c r="A51" s="52" t="s">
        <v>212</v>
      </c>
      <c r="B51" s="11" t="s">
        <v>41</v>
      </c>
      <c r="C51" s="24">
        <v>0</v>
      </c>
      <c r="D51" s="24">
        <v>0</v>
      </c>
      <c r="E51" s="24">
        <f t="shared" si="16"/>
        <v>0</v>
      </c>
      <c r="F51" s="24">
        <v>0</v>
      </c>
      <c r="G51" s="24">
        <f t="shared" si="2"/>
        <v>0</v>
      </c>
      <c r="H51" s="24"/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"/>
    </row>
    <row r="52" spans="1:18" x14ac:dyDescent="0.2">
      <c r="A52" s="52" t="s">
        <v>213</v>
      </c>
      <c r="B52" s="11" t="s">
        <v>74</v>
      </c>
      <c r="C52" s="24">
        <v>0</v>
      </c>
      <c r="D52" s="24">
        <v>0</v>
      </c>
      <c r="E52" s="24">
        <f t="shared" si="16"/>
        <v>0</v>
      </c>
      <c r="F52" s="24">
        <v>0</v>
      </c>
      <c r="G52" s="24">
        <f t="shared" ref="G52" si="23">E52-F52</f>
        <v>0</v>
      </c>
      <c r="H52" s="24"/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"/>
    </row>
    <row r="53" spans="1:18" x14ac:dyDescent="0.2">
      <c r="A53" s="52" t="s">
        <v>264</v>
      </c>
      <c r="B53" s="11" t="s">
        <v>265</v>
      </c>
      <c r="C53" s="24">
        <v>0</v>
      </c>
      <c r="D53" s="24">
        <v>0</v>
      </c>
      <c r="E53" s="24">
        <f t="shared" ref="E53" si="24">C53-D53</f>
        <v>0</v>
      </c>
      <c r="F53" s="24">
        <v>0</v>
      </c>
      <c r="G53" s="24">
        <f t="shared" ref="G53" si="25">E53-F53</f>
        <v>0</v>
      </c>
      <c r="H53" s="24"/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"/>
    </row>
    <row r="54" spans="1:18" x14ac:dyDescent="0.2">
      <c r="A54" s="52" t="s">
        <v>214</v>
      </c>
      <c r="B54" s="11" t="s">
        <v>42</v>
      </c>
      <c r="C54" s="24">
        <v>18500</v>
      </c>
      <c r="D54" s="24">
        <v>13280</v>
      </c>
      <c r="E54" s="24">
        <f t="shared" si="16"/>
        <v>5220</v>
      </c>
      <c r="F54" s="24">
        <v>706.76</v>
      </c>
      <c r="G54" s="24">
        <f t="shared" si="2"/>
        <v>4513.24</v>
      </c>
      <c r="H54" s="24"/>
      <c r="I54" s="24">
        <v>5470</v>
      </c>
      <c r="J54" s="24">
        <v>134</v>
      </c>
      <c r="K54" s="24">
        <v>0</v>
      </c>
      <c r="L54" s="24">
        <v>0</v>
      </c>
      <c r="M54" s="24">
        <v>312</v>
      </c>
      <c r="N54" s="2"/>
    </row>
    <row r="55" spans="1:18" x14ac:dyDescent="0.2">
      <c r="A55" s="52" t="s">
        <v>215</v>
      </c>
      <c r="B55" s="11" t="s">
        <v>43</v>
      </c>
      <c r="C55" s="24">
        <v>160000</v>
      </c>
      <c r="D55" s="24">
        <v>17749</v>
      </c>
      <c r="E55" s="24">
        <f t="shared" si="16"/>
        <v>142251</v>
      </c>
      <c r="F55" s="24">
        <v>538.04</v>
      </c>
      <c r="G55" s="24">
        <f t="shared" si="2"/>
        <v>141712.95999999999</v>
      </c>
      <c r="H55" s="24"/>
      <c r="I55" s="24">
        <v>4359</v>
      </c>
      <c r="J55" s="24">
        <v>5538</v>
      </c>
      <c r="K55" s="24">
        <v>0</v>
      </c>
      <c r="L55" s="24">
        <v>0</v>
      </c>
      <c r="M55" s="24">
        <v>4231</v>
      </c>
      <c r="N55" s="2"/>
      <c r="R55" s="2"/>
    </row>
    <row r="56" spans="1:18" x14ac:dyDescent="0.2">
      <c r="A56" s="52" t="s">
        <v>216</v>
      </c>
      <c r="B56" s="11" t="s">
        <v>44</v>
      </c>
      <c r="C56" s="24">
        <v>23250</v>
      </c>
      <c r="D56" s="24">
        <v>3318</v>
      </c>
      <c r="E56" s="24">
        <f t="shared" si="16"/>
        <v>19932</v>
      </c>
      <c r="F56" s="24">
        <v>0</v>
      </c>
      <c r="G56" s="24">
        <f t="shared" si="2"/>
        <v>19932</v>
      </c>
      <c r="H56" s="24"/>
      <c r="I56" s="24">
        <v>-462</v>
      </c>
      <c r="J56" s="24">
        <v>0</v>
      </c>
      <c r="K56" s="24">
        <v>0</v>
      </c>
      <c r="L56" s="24">
        <v>0</v>
      </c>
      <c r="M56" s="24">
        <v>16013</v>
      </c>
      <c r="N56" s="2"/>
    </row>
    <row r="57" spans="1:18" x14ac:dyDescent="0.2">
      <c r="A57" s="52" t="s">
        <v>217</v>
      </c>
      <c r="B57" s="11" t="s">
        <v>45</v>
      </c>
      <c r="C57" s="24">
        <v>0</v>
      </c>
      <c r="D57" s="24">
        <v>0</v>
      </c>
      <c r="E57" s="24">
        <f t="shared" si="16"/>
        <v>0</v>
      </c>
      <c r="F57" s="24">
        <v>0</v>
      </c>
      <c r="G57" s="24">
        <f t="shared" si="2"/>
        <v>0</v>
      </c>
      <c r="H57" s="24"/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8"/>
    </row>
    <row r="58" spans="1:18" x14ac:dyDescent="0.2">
      <c r="A58" s="52" t="s">
        <v>218</v>
      </c>
      <c r="B58" s="11" t="s">
        <v>46</v>
      </c>
      <c r="C58" s="24">
        <v>0</v>
      </c>
      <c r="D58" s="24">
        <v>0</v>
      </c>
      <c r="E58" s="24">
        <f t="shared" si="16"/>
        <v>0</v>
      </c>
      <c r="F58" s="24">
        <v>0</v>
      </c>
      <c r="G58" s="24">
        <f t="shared" si="2"/>
        <v>0</v>
      </c>
      <c r="H58" s="24"/>
      <c r="I58" s="24">
        <v>78303</v>
      </c>
      <c r="J58" s="24">
        <v>0</v>
      </c>
      <c r="K58" s="24">
        <v>0</v>
      </c>
      <c r="L58" s="24">
        <v>0</v>
      </c>
      <c r="M58" s="24">
        <v>0</v>
      </c>
      <c r="N58" s="2"/>
    </row>
    <row r="59" spans="1:18" x14ac:dyDescent="0.2">
      <c r="A59" s="52" t="s">
        <v>219</v>
      </c>
      <c r="B59" s="11" t="s">
        <v>47</v>
      </c>
      <c r="C59" s="24">
        <v>85000</v>
      </c>
      <c r="D59" s="24">
        <v>72687</v>
      </c>
      <c r="E59" s="24">
        <f t="shared" si="16"/>
        <v>12313</v>
      </c>
      <c r="F59" s="24">
        <v>0</v>
      </c>
      <c r="G59" s="24">
        <f t="shared" si="2"/>
        <v>12313</v>
      </c>
      <c r="H59" s="24"/>
      <c r="I59" s="24">
        <v>0</v>
      </c>
      <c r="J59" s="24">
        <v>0</v>
      </c>
      <c r="K59" s="24">
        <v>0</v>
      </c>
      <c r="L59" s="24">
        <v>0</v>
      </c>
      <c r="M59" s="24">
        <v>195</v>
      </c>
      <c r="N59" s="2"/>
      <c r="O59" s="14"/>
    </row>
    <row r="60" spans="1:18" x14ac:dyDescent="0.2">
      <c r="A60" s="52" t="s">
        <v>220</v>
      </c>
      <c r="B60" s="11" t="s">
        <v>48</v>
      </c>
      <c r="C60" s="24">
        <v>136353</v>
      </c>
      <c r="D60" s="24">
        <v>143738</v>
      </c>
      <c r="E60" s="24">
        <f t="shared" si="16"/>
        <v>-7385</v>
      </c>
      <c r="F60" s="24">
        <v>0</v>
      </c>
      <c r="G60" s="24">
        <f t="shared" si="2"/>
        <v>-7385</v>
      </c>
      <c r="H60" s="24"/>
      <c r="I60" s="24">
        <v>0</v>
      </c>
      <c r="J60" s="24">
        <v>0</v>
      </c>
      <c r="K60" s="24">
        <v>269</v>
      </c>
      <c r="L60" s="24">
        <v>0</v>
      </c>
      <c r="M60" s="24">
        <v>0</v>
      </c>
      <c r="N60" s="2"/>
      <c r="O60" s="14"/>
    </row>
    <row r="61" spans="1:18" x14ac:dyDescent="0.2">
      <c r="A61" s="52" t="s">
        <v>221</v>
      </c>
      <c r="B61" s="11" t="s">
        <v>49</v>
      </c>
      <c r="C61" s="24">
        <v>0</v>
      </c>
      <c r="D61" s="24">
        <v>0</v>
      </c>
      <c r="E61" s="24">
        <f t="shared" si="16"/>
        <v>0</v>
      </c>
      <c r="F61" s="24">
        <v>0</v>
      </c>
      <c r="G61" s="24">
        <f t="shared" si="2"/>
        <v>0</v>
      </c>
      <c r="H61" s="24"/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8"/>
    </row>
    <row r="62" spans="1:18" x14ac:dyDescent="0.2">
      <c r="A62" s="52" t="s">
        <v>222</v>
      </c>
      <c r="B62" s="11" t="s">
        <v>50</v>
      </c>
      <c r="C62" s="24">
        <v>20000</v>
      </c>
      <c r="D62" s="24">
        <v>4729</v>
      </c>
      <c r="E62" s="24">
        <f t="shared" si="16"/>
        <v>15271</v>
      </c>
      <c r="F62" s="24">
        <v>0</v>
      </c>
      <c r="G62" s="24">
        <f t="shared" si="2"/>
        <v>15271</v>
      </c>
      <c r="H62" s="24"/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8"/>
    </row>
    <row r="63" spans="1:18" x14ac:dyDescent="0.2">
      <c r="A63" s="52" t="s">
        <v>223</v>
      </c>
      <c r="B63" s="11" t="s">
        <v>51</v>
      </c>
      <c r="C63" s="24">
        <v>1000.0000000000001</v>
      </c>
      <c r="D63" s="24">
        <v>2962</v>
      </c>
      <c r="E63" s="24">
        <f t="shared" si="16"/>
        <v>-1962</v>
      </c>
      <c r="F63" s="24">
        <v>0</v>
      </c>
      <c r="G63" s="24">
        <f t="shared" si="2"/>
        <v>-1962</v>
      </c>
      <c r="H63" s="24"/>
      <c r="I63" s="24">
        <v>19215</v>
      </c>
      <c r="J63" s="24">
        <v>0</v>
      </c>
      <c r="K63" s="24">
        <v>0</v>
      </c>
      <c r="L63" s="24">
        <v>0</v>
      </c>
      <c r="M63" s="24">
        <v>0</v>
      </c>
      <c r="N63" s="2"/>
    </row>
    <row r="64" spans="1:18" x14ac:dyDescent="0.2">
      <c r="A64" s="52" t="s">
        <v>224</v>
      </c>
      <c r="B64" s="11" t="s">
        <v>52</v>
      </c>
      <c r="C64" s="24">
        <v>2000.0000000000002</v>
      </c>
      <c r="D64" s="24">
        <v>405</v>
      </c>
      <c r="E64" s="24">
        <f t="shared" si="16"/>
        <v>1595.0000000000002</v>
      </c>
      <c r="F64" s="24">
        <v>2600</v>
      </c>
      <c r="G64" s="24">
        <f t="shared" si="2"/>
        <v>-1004.9999999999998</v>
      </c>
      <c r="H64" s="24"/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"/>
    </row>
    <row r="65" spans="1:19" x14ac:dyDescent="0.2">
      <c r="A65" s="52" t="s">
        <v>225</v>
      </c>
      <c r="B65" s="11" t="s">
        <v>53</v>
      </c>
      <c r="C65" s="24">
        <v>13000.000000000002</v>
      </c>
      <c r="D65" s="24">
        <v>2181</v>
      </c>
      <c r="E65" s="24">
        <f t="shared" si="16"/>
        <v>10819.000000000002</v>
      </c>
      <c r="F65" s="24">
        <v>0</v>
      </c>
      <c r="G65" s="24">
        <f t="shared" si="2"/>
        <v>10819.000000000002</v>
      </c>
      <c r="H65" s="24"/>
      <c r="I65" s="24">
        <v>23</v>
      </c>
      <c r="J65" s="24">
        <v>0</v>
      </c>
      <c r="K65" s="24">
        <v>0</v>
      </c>
      <c r="L65" s="24">
        <v>0</v>
      </c>
      <c r="M65" s="24">
        <v>0</v>
      </c>
      <c r="N65" s="2"/>
    </row>
    <row r="66" spans="1:19" x14ac:dyDescent="0.2">
      <c r="A66" s="52" t="s">
        <v>226</v>
      </c>
      <c r="B66" s="11" t="s">
        <v>62</v>
      </c>
      <c r="C66" s="24">
        <v>500.00000000000006</v>
      </c>
      <c r="D66" s="24">
        <v>27</v>
      </c>
      <c r="E66" s="24">
        <f t="shared" si="16"/>
        <v>473.00000000000006</v>
      </c>
      <c r="F66" s="24">
        <v>0</v>
      </c>
      <c r="G66" s="24">
        <f t="shared" ref="G66" si="26">E66-F66</f>
        <v>473.00000000000006</v>
      </c>
      <c r="H66" s="24"/>
      <c r="I66" s="24">
        <v>170</v>
      </c>
      <c r="J66" s="24">
        <v>0</v>
      </c>
      <c r="K66" s="24">
        <v>0</v>
      </c>
      <c r="L66" s="24">
        <v>0</v>
      </c>
      <c r="M66" s="24">
        <v>0</v>
      </c>
      <c r="N66" s="8"/>
      <c r="O66" s="3"/>
      <c r="P66" s="8"/>
    </row>
    <row r="67" spans="1:19" x14ac:dyDescent="0.2">
      <c r="A67" s="52" t="s">
        <v>227</v>
      </c>
      <c r="B67" s="11" t="s">
        <v>54</v>
      </c>
      <c r="C67" s="24">
        <v>20000</v>
      </c>
      <c r="D67" s="24">
        <v>5416</v>
      </c>
      <c r="E67" s="24">
        <f t="shared" si="16"/>
        <v>14584</v>
      </c>
      <c r="F67" s="24">
        <v>0</v>
      </c>
      <c r="G67" s="24">
        <f t="shared" si="2"/>
        <v>14584</v>
      </c>
      <c r="H67" s="24"/>
      <c r="I67" s="24">
        <v>130</v>
      </c>
      <c r="J67" s="24">
        <v>0</v>
      </c>
      <c r="K67" s="24">
        <v>0</v>
      </c>
      <c r="L67" s="24">
        <v>0</v>
      </c>
      <c r="M67" s="24">
        <v>0</v>
      </c>
      <c r="N67" s="8"/>
      <c r="O67" s="3"/>
    </row>
    <row r="68" spans="1:19" x14ac:dyDescent="0.2">
      <c r="A68" s="52" t="s">
        <v>228</v>
      </c>
      <c r="B68" s="11" t="s">
        <v>66</v>
      </c>
      <c r="C68" s="24">
        <v>918</v>
      </c>
      <c r="D68" s="24">
        <v>0</v>
      </c>
      <c r="E68" s="24">
        <f t="shared" si="16"/>
        <v>918</v>
      </c>
      <c r="F68" s="24">
        <v>0</v>
      </c>
      <c r="G68" s="24">
        <f t="shared" ref="G68" si="27">E68-F68</f>
        <v>918</v>
      </c>
      <c r="H68" s="24"/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8"/>
      <c r="O68" s="3"/>
    </row>
    <row r="69" spans="1:19" x14ac:dyDescent="0.2">
      <c r="A69" s="52" t="s">
        <v>229</v>
      </c>
      <c r="B69" s="11" t="s">
        <v>55</v>
      </c>
      <c r="C69" s="24">
        <v>16000.000000000002</v>
      </c>
      <c r="D69" s="24">
        <v>1292</v>
      </c>
      <c r="E69" s="24">
        <f t="shared" ref="E69:E82" si="28">C69-D69</f>
        <v>14708.000000000002</v>
      </c>
      <c r="F69" s="24">
        <v>15555.62</v>
      </c>
      <c r="G69" s="24">
        <f t="shared" si="2"/>
        <v>-847.61999999999898</v>
      </c>
      <c r="H69" s="24"/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8"/>
      <c r="P69" s="3"/>
    </row>
    <row r="70" spans="1:19" x14ac:dyDescent="0.2">
      <c r="A70" s="52" t="s">
        <v>266</v>
      </c>
      <c r="B70" s="11" t="s">
        <v>267</v>
      </c>
      <c r="C70" s="24">
        <v>1500</v>
      </c>
      <c r="D70" s="24">
        <v>5000</v>
      </c>
      <c r="E70" s="24">
        <f t="shared" ref="E70" si="29">C70-D70</f>
        <v>-3500</v>
      </c>
      <c r="F70" s="24">
        <v>0</v>
      </c>
      <c r="G70" s="24">
        <f t="shared" ref="G70" si="30">E70-F70</f>
        <v>-3500</v>
      </c>
      <c r="H70" s="24"/>
      <c r="I70" s="24">
        <v>347</v>
      </c>
      <c r="J70" s="24">
        <v>0</v>
      </c>
      <c r="K70" s="24">
        <v>0</v>
      </c>
      <c r="L70" s="24">
        <v>0</v>
      </c>
      <c r="M70" s="24">
        <v>0</v>
      </c>
      <c r="N70" s="2"/>
      <c r="O70" s="3"/>
      <c r="P70" s="3"/>
      <c r="Q70" s="8"/>
      <c r="S70" s="41"/>
    </row>
    <row r="71" spans="1:19" x14ac:dyDescent="0.2">
      <c r="A71" s="52" t="s">
        <v>230</v>
      </c>
      <c r="B71" s="11" t="s">
        <v>56</v>
      </c>
      <c r="C71" s="24">
        <v>0</v>
      </c>
      <c r="D71" s="24">
        <v>0</v>
      </c>
      <c r="E71" s="24">
        <f t="shared" si="28"/>
        <v>0</v>
      </c>
      <c r="F71" s="24">
        <v>0</v>
      </c>
      <c r="G71" s="24">
        <f t="shared" si="2"/>
        <v>0</v>
      </c>
      <c r="H71" s="24"/>
      <c r="I71" s="24">
        <v>3180</v>
      </c>
      <c r="J71" s="24">
        <v>0</v>
      </c>
      <c r="K71" s="24">
        <v>0</v>
      </c>
      <c r="L71" s="24">
        <v>0</v>
      </c>
      <c r="M71" s="24">
        <v>81</v>
      </c>
      <c r="N71" s="2"/>
      <c r="O71" s="3"/>
      <c r="P71" s="3"/>
      <c r="Q71" s="8"/>
      <c r="S71" s="41"/>
    </row>
    <row r="72" spans="1:19" x14ac:dyDescent="0.2">
      <c r="A72" s="52" t="s">
        <v>231</v>
      </c>
      <c r="B72" s="11" t="s">
        <v>69</v>
      </c>
      <c r="C72" s="24">
        <v>0</v>
      </c>
      <c r="D72" s="24">
        <v>0</v>
      </c>
      <c r="E72" s="24">
        <f t="shared" si="28"/>
        <v>0</v>
      </c>
      <c r="F72" s="24">
        <v>0</v>
      </c>
      <c r="G72" s="24">
        <f t="shared" ref="G72" si="31">E72-F72</f>
        <v>0</v>
      </c>
      <c r="H72" s="24"/>
      <c r="I72" s="24">
        <v>1500</v>
      </c>
      <c r="J72" s="24">
        <v>0</v>
      </c>
      <c r="K72" s="24">
        <v>0</v>
      </c>
      <c r="L72" s="24">
        <v>0</v>
      </c>
      <c r="M72" s="24">
        <v>0</v>
      </c>
      <c r="N72" s="2"/>
      <c r="O72" s="3"/>
      <c r="P72" s="3"/>
      <c r="Q72" s="8"/>
      <c r="S72" s="41"/>
    </row>
    <row r="73" spans="1:19" x14ac:dyDescent="0.2">
      <c r="A73" s="52" t="s">
        <v>260</v>
      </c>
      <c r="B73" s="11" t="s">
        <v>261</v>
      </c>
      <c r="C73" s="24">
        <v>46000.000000000007</v>
      </c>
      <c r="D73" s="24">
        <v>9873</v>
      </c>
      <c r="E73" s="24">
        <f t="shared" ref="E73" si="32">C73-D73</f>
        <v>36127.000000000007</v>
      </c>
      <c r="F73" s="24">
        <v>0</v>
      </c>
      <c r="G73" s="24">
        <f t="shared" ref="G73" si="33">E73-F73</f>
        <v>36127.000000000007</v>
      </c>
      <c r="H73" s="24"/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"/>
      <c r="O73" s="3"/>
      <c r="P73" s="3"/>
      <c r="Q73" s="8"/>
      <c r="S73" s="41"/>
    </row>
    <row r="74" spans="1:19" x14ac:dyDescent="0.2">
      <c r="A74" s="52" t="s">
        <v>240</v>
      </c>
      <c r="B74" s="11" t="s">
        <v>241</v>
      </c>
      <c r="C74" s="24">
        <v>0</v>
      </c>
      <c r="D74" s="24">
        <v>0</v>
      </c>
      <c r="E74" s="24">
        <f t="shared" si="28"/>
        <v>0</v>
      </c>
      <c r="F74" s="24">
        <v>0</v>
      </c>
      <c r="G74" s="24">
        <f t="shared" ref="G74" si="34">E74-F74</f>
        <v>0</v>
      </c>
      <c r="H74" s="24"/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"/>
    </row>
    <row r="75" spans="1:19" ht="15" customHeight="1" x14ac:dyDescent="0.2">
      <c r="A75" s="52" t="s">
        <v>232</v>
      </c>
      <c r="B75" s="11" t="s">
        <v>242</v>
      </c>
      <c r="C75" s="24">
        <f>(522931-2491)+(-2500)-9000</f>
        <v>508940</v>
      </c>
      <c r="D75" s="24">
        <v>0</v>
      </c>
      <c r="E75" s="24">
        <f t="shared" si="28"/>
        <v>508940</v>
      </c>
      <c r="F75" s="24">
        <v>0</v>
      </c>
      <c r="G75" s="24">
        <f t="shared" ref="G75:G82" si="35">E75-F75</f>
        <v>508940</v>
      </c>
      <c r="H75" s="24"/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"/>
    </row>
    <row r="76" spans="1:19" ht="15" customHeight="1" x14ac:dyDescent="0.2">
      <c r="A76" s="52" t="s">
        <v>233</v>
      </c>
      <c r="B76" s="10" t="s">
        <v>243</v>
      </c>
      <c r="C76" s="24">
        <v>0</v>
      </c>
      <c r="D76" s="24">
        <v>0</v>
      </c>
      <c r="E76" s="24">
        <f t="shared" si="28"/>
        <v>0</v>
      </c>
      <c r="F76" s="24">
        <v>0</v>
      </c>
      <c r="G76" s="24">
        <f t="shared" ref="G76" si="36">E76-F76</f>
        <v>0</v>
      </c>
      <c r="H76" s="24"/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"/>
    </row>
    <row r="77" spans="1:19" x14ac:dyDescent="0.2">
      <c r="A77" s="52" t="s">
        <v>234</v>
      </c>
      <c r="B77" s="10" t="s">
        <v>245</v>
      </c>
      <c r="C77" s="24">
        <f>2500</f>
        <v>2500</v>
      </c>
      <c r="D77" s="24">
        <v>2303</v>
      </c>
      <c r="E77" s="24">
        <f t="shared" si="28"/>
        <v>197</v>
      </c>
      <c r="F77" s="24">
        <v>0</v>
      </c>
      <c r="G77" s="24">
        <f t="shared" si="35"/>
        <v>197</v>
      </c>
      <c r="H77" s="24"/>
      <c r="I77" s="24">
        <v>0</v>
      </c>
      <c r="J77" s="24">
        <v>0</v>
      </c>
      <c r="K77" s="24">
        <v>1545</v>
      </c>
      <c r="L77" s="24">
        <v>0</v>
      </c>
      <c r="M77" s="24">
        <v>0</v>
      </c>
      <c r="N77" s="8"/>
    </row>
    <row r="78" spans="1:19" x14ac:dyDescent="0.2">
      <c r="A78" s="52" t="s">
        <v>235</v>
      </c>
      <c r="B78" s="10" t="s">
        <v>246</v>
      </c>
      <c r="C78" s="24">
        <v>0</v>
      </c>
      <c r="D78" s="24">
        <v>0</v>
      </c>
      <c r="E78" s="24">
        <f t="shared" si="28"/>
        <v>0</v>
      </c>
      <c r="F78" s="24">
        <v>0</v>
      </c>
      <c r="G78" s="24">
        <f t="shared" si="35"/>
        <v>0</v>
      </c>
      <c r="H78" s="24"/>
      <c r="I78" s="24">
        <v>0</v>
      </c>
      <c r="J78" s="24">
        <v>0</v>
      </c>
      <c r="K78" s="24">
        <v>832</v>
      </c>
      <c r="L78" s="24">
        <v>0</v>
      </c>
      <c r="M78" s="24">
        <v>0</v>
      </c>
      <c r="N78" s="8"/>
    </row>
    <row r="79" spans="1:19" x14ac:dyDescent="0.2">
      <c r="A79" s="52" t="s">
        <v>262</v>
      </c>
      <c r="B79" s="10" t="s">
        <v>263</v>
      </c>
      <c r="C79" s="24">
        <v>0</v>
      </c>
      <c r="D79" s="24">
        <v>0</v>
      </c>
      <c r="E79" s="24">
        <f t="shared" ref="E79" si="37">C79-D79</f>
        <v>0</v>
      </c>
      <c r="F79" s="24">
        <v>0</v>
      </c>
      <c r="G79" s="24">
        <f t="shared" ref="G79" si="38">E79-F79</f>
        <v>0</v>
      </c>
      <c r="H79" s="24"/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8"/>
      <c r="P79" s="6">
        <v>543769</v>
      </c>
      <c r="Q79" s="15">
        <f>P79-D82</f>
        <v>-87861</v>
      </c>
    </row>
    <row r="80" spans="1:19" x14ac:dyDescent="0.2">
      <c r="A80" s="52" t="s">
        <v>236</v>
      </c>
      <c r="B80" s="10" t="s">
        <v>244</v>
      </c>
      <c r="C80" s="24">
        <v>0</v>
      </c>
      <c r="D80" s="24">
        <v>0</v>
      </c>
      <c r="E80" s="24">
        <f t="shared" si="28"/>
        <v>0</v>
      </c>
      <c r="F80" s="24">
        <v>0</v>
      </c>
      <c r="G80" s="24">
        <f t="shared" ref="G80" si="39">E80-F80</f>
        <v>0</v>
      </c>
      <c r="H80" s="24"/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8"/>
    </row>
    <row r="81" spans="1:17" x14ac:dyDescent="0.2">
      <c r="A81" s="52" t="s">
        <v>237</v>
      </c>
      <c r="B81" s="10" t="s">
        <v>63</v>
      </c>
      <c r="C81" s="24">
        <v>0</v>
      </c>
      <c r="D81" s="24">
        <v>0</v>
      </c>
      <c r="E81" s="24">
        <f t="shared" si="28"/>
        <v>0</v>
      </c>
      <c r="F81" s="24">
        <v>0</v>
      </c>
      <c r="G81" s="24">
        <f t="shared" ref="G81" si="40">E81-F81</f>
        <v>0</v>
      </c>
      <c r="H81" s="24"/>
      <c r="I81" s="24">
        <v>5000</v>
      </c>
      <c r="J81" s="24">
        <v>0</v>
      </c>
      <c r="K81" s="24">
        <v>0</v>
      </c>
      <c r="L81" s="24">
        <v>0</v>
      </c>
      <c r="M81" s="24">
        <v>0</v>
      </c>
      <c r="N81" s="8"/>
    </row>
    <row r="82" spans="1:17" s="43" customFormat="1" x14ac:dyDescent="0.2">
      <c r="A82" s="34"/>
      <c r="B82" s="11" t="s">
        <v>57</v>
      </c>
      <c r="C82" s="25">
        <f>SUM(C8:C81)</f>
        <v>2216752</v>
      </c>
      <c r="D82" s="25">
        <f>SUM(D8:D81)</f>
        <v>631630</v>
      </c>
      <c r="E82" s="25">
        <f t="shared" si="28"/>
        <v>1585122</v>
      </c>
      <c r="F82" s="25">
        <f>SUM(F8:F81)</f>
        <v>189109.83000000002</v>
      </c>
      <c r="G82" s="25">
        <f t="shared" si="35"/>
        <v>1396012.17</v>
      </c>
      <c r="H82" s="25"/>
      <c r="I82" s="25">
        <f>SUM(I8:I81)</f>
        <v>151607</v>
      </c>
      <c r="J82" s="25">
        <f>SUM(J8:J81)</f>
        <v>25681</v>
      </c>
      <c r="K82" s="25">
        <f>SUM(K8:K81)</f>
        <v>3489</v>
      </c>
      <c r="L82" s="25">
        <f>SUM(L8:L81)</f>
        <v>0</v>
      </c>
      <c r="M82" s="25">
        <f>SUM(M8:M81)</f>
        <v>22588</v>
      </c>
      <c r="N82" s="42"/>
      <c r="P82" s="43">
        <f>631630</f>
        <v>631630</v>
      </c>
      <c r="Q82" s="59">
        <f>P82-D82</f>
        <v>0</v>
      </c>
    </row>
    <row r="83" spans="1:17" x14ac:dyDescent="0.2">
      <c r="B83" s="4" t="s">
        <v>58</v>
      </c>
      <c r="H83" s="26"/>
      <c r="I83" s="27"/>
      <c r="J83" s="27"/>
      <c r="K83" s="27"/>
      <c r="L83" s="27"/>
      <c r="M83" s="27"/>
      <c r="O83" s="8"/>
    </row>
    <row r="84" spans="1:17" x14ac:dyDescent="0.2">
      <c r="A84" s="8"/>
      <c r="B84" s="5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</row>
    <row r="85" spans="1:17" ht="20.65" customHeight="1" outlineLevel="1" x14ac:dyDescent="0.2">
      <c r="A85" s="54" t="s">
        <v>249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</row>
    <row r="86" spans="1:17" outlineLevel="1" x14ac:dyDescent="0.2">
      <c r="A86" s="54" t="s">
        <v>0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</row>
    <row r="87" spans="1:17" ht="13.5" customHeight="1" outlineLevel="1" x14ac:dyDescent="0.2">
      <c r="A87" s="54" t="s">
        <v>268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16"/>
    </row>
    <row r="88" spans="1:17" outlineLevel="1" x14ac:dyDescent="0.2">
      <c r="A88" s="54" t="s">
        <v>1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</row>
    <row r="89" spans="1:17" ht="13.5" outlineLevel="1" thickBot="1" x14ac:dyDescent="0.25">
      <c r="A89" s="29"/>
      <c r="B89" s="30"/>
      <c r="C89" s="17"/>
      <c r="D89" s="17"/>
      <c r="E89" s="36"/>
      <c r="F89" s="18"/>
      <c r="G89" s="18"/>
      <c r="H89" s="18"/>
      <c r="I89" s="17"/>
      <c r="J89" s="17"/>
      <c r="K89" s="17"/>
      <c r="L89" s="17"/>
      <c r="M89" s="17"/>
    </row>
    <row r="90" spans="1:17" ht="13.5" outlineLevel="1" thickBot="1" x14ac:dyDescent="0.25">
      <c r="A90" s="31"/>
      <c r="B90" s="32"/>
      <c r="C90" s="37" t="s">
        <v>2</v>
      </c>
      <c r="D90" s="19"/>
      <c r="E90" s="19"/>
      <c r="F90" s="19"/>
      <c r="G90" s="38"/>
      <c r="H90" s="39"/>
      <c r="I90" s="55" t="s">
        <v>3</v>
      </c>
      <c r="J90" s="56"/>
      <c r="K90" s="56"/>
      <c r="L90" s="56"/>
      <c r="M90" s="57"/>
      <c r="N90" s="8"/>
    </row>
    <row r="91" spans="1:17" ht="26.25" outlineLevel="1" thickBot="1" x14ac:dyDescent="0.25">
      <c r="A91" s="33" t="s">
        <v>4</v>
      </c>
      <c r="B91" s="33" t="s">
        <v>5</v>
      </c>
      <c r="C91" s="20" t="s">
        <v>6</v>
      </c>
      <c r="D91" s="21" t="s">
        <v>7</v>
      </c>
      <c r="E91" s="21" t="s">
        <v>8</v>
      </c>
      <c r="F91" s="21" t="s">
        <v>9</v>
      </c>
      <c r="G91" s="22" t="s">
        <v>10</v>
      </c>
      <c r="H91" s="40"/>
      <c r="I91" s="20" t="s">
        <v>11</v>
      </c>
      <c r="J91" s="35" t="s">
        <v>71</v>
      </c>
      <c r="K91" s="21" t="s">
        <v>12</v>
      </c>
      <c r="L91" s="23" t="s">
        <v>13</v>
      </c>
      <c r="M91" s="23" t="s">
        <v>14</v>
      </c>
      <c r="N91" s="1"/>
      <c r="P91" s="7"/>
      <c r="Q91" s="8"/>
    </row>
    <row r="92" spans="1:17" outlineLevel="1" x14ac:dyDescent="0.2">
      <c r="A92" s="51" t="s">
        <v>176</v>
      </c>
      <c r="B92" s="11" t="s">
        <v>15</v>
      </c>
      <c r="C92" s="24">
        <v>220000.00000000003</v>
      </c>
      <c r="D92" s="24">
        <v>32471</v>
      </c>
      <c r="E92" s="24">
        <v>187529.00000000003</v>
      </c>
      <c r="F92" s="24">
        <v>0</v>
      </c>
      <c r="G92" s="24">
        <v>187529.00000000003</v>
      </c>
      <c r="H92" s="24"/>
      <c r="I92" s="24">
        <v>1710</v>
      </c>
      <c r="J92" s="24">
        <v>0</v>
      </c>
      <c r="K92" s="24">
        <v>70</v>
      </c>
      <c r="L92" s="24">
        <v>0</v>
      </c>
      <c r="M92" s="24">
        <v>0</v>
      </c>
      <c r="N92" s="2"/>
      <c r="P92" s="9"/>
      <c r="Q92" s="8"/>
    </row>
    <row r="93" spans="1:17" outlineLevel="1" x14ac:dyDescent="0.2">
      <c r="A93" s="52" t="s">
        <v>177</v>
      </c>
      <c r="B93" s="11" t="s">
        <v>16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/>
      <c r="I93" s="24">
        <v>56</v>
      </c>
      <c r="J93" s="24">
        <v>0</v>
      </c>
      <c r="K93" s="24">
        <v>0</v>
      </c>
      <c r="L93" s="24">
        <v>0</v>
      </c>
      <c r="M93" s="24">
        <v>0</v>
      </c>
      <c r="N93" s="8"/>
      <c r="P93" s="9"/>
      <c r="Q93" s="8"/>
    </row>
    <row r="94" spans="1:17" outlineLevel="1" x14ac:dyDescent="0.2">
      <c r="A94" s="51" t="s">
        <v>247</v>
      </c>
      <c r="B94" s="11" t="s">
        <v>248</v>
      </c>
      <c r="C94" s="24">
        <v>18000</v>
      </c>
      <c r="D94" s="24">
        <v>839</v>
      </c>
      <c r="E94" s="24">
        <v>17161</v>
      </c>
      <c r="F94" s="24">
        <v>9767.7000000000007</v>
      </c>
      <c r="G94" s="24">
        <v>7393.2999999999993</v>
      </c>
      <c r="H94" s="24"/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8"/>
      <c r="P94" s="9"/>
      <c r="Q94" s="8"/>
    </row>
    <row r="95" spans="1:17" outlineLevel="1" x14ac:dyDescent="0.2">
      <c r="A95" s="52" t="s">
        <v>178</v>
      </c>
      <c r="B95" s="11" t="s">
        <v>174</v>
      </c>
      <c r="C95" s="24">
        <v>9132</v>
      </c>
      <c r="D95" s="24">
        <v>2336</v>
      </c>
      <c r="E95" s="24">
        <v>6796</v>
      </c>
      <c r="F95" s="24">
        <v>7008.33</v>
      </c>
      <c r="G95" s="24">
        <v>-212.32999999999993</v>
      </c>
      <c r="H95" s="24"/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8"/>
      <c r="P95" s="9"/>
      <c r="Q95" s="8"/>
    </row>
    <row r="96" spans="1:17" outlineLevel="1" x14ac:dyDescent="0.2">
      <c r="A96" s="52" t="s">
        <v>179</v>
      </c>
      <c r="B96" s="11" t="s">
        <v>73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/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8"/>
      <c r="P96" s="9"/>
      <c r="Q96" s="8"/>
    </row>
    <row r="97" spans="1:17" outlineLevel="1" x14ac:dyDescent="0.2">
      <c r="A97" s="52" t="s">
        <v>180</v>
      </c>
      <c r="B97" s="11" t="s">
        <v>17</v>
      </c>
      <c r="C97" s="24">
        <v>22000</v>
      </c>
      <c r="D97" s="24">
        <v>1321</v>
      </c>
      <c r="E97" s="24">
        <v>20679</v>
      </c>
      <c r="F97" s="24">
        <v>0</v>
      </c>
      <c r="G97" s="24">
        <v>20679</v>
      </c>
      <c r="H97" s="24"/>
      <c r="I97" s="24">
        <v>1600</v>
      </c>
      <c r="J97" s="24">
        <v>0</v>
      </c>
      <c r="K97" s="24">
        <v>0</v>
      </c>
      <c r="L97" s="24">
        <v>0</v>
      </c>
      <c r="M97" s="24">
        <v>1290</v>
      </c>
      <c r="N97" s="8"/>
      <c r="P97" s="9"/>
      <c r="Q97" s="8"/>
    </row>
    <row r="98" spans="1:17" outlineLevel="1" x14ac:dyDescent="0.2">
      <c r="A98" s="51" t="s">
        <v>258</v>
      </c>
      <c r="B98" s="11" t="s">
        <v>259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/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8"/>
      <c r="P98" s="9"/>
      <c r="Q98" s="8"/>
    </row>
    <row r="99" spans="1:17" outlineLevel="1" x14ac:dyDescent="0.2">
      <c r="A99" s="52" t="s">
        <v>181</v>
      </c>
      <c r="B99" s="11" t="s">
        <v>67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/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8"/>
      <c r="P99" s="9"/>
      <c r="Q99" s="8"/>
    </row>
    <row r="100" spans="1:17" outlineLevel="1" x14ac:dyDescent="0.2">
      <c r="A100" s="52" t="s">
        <v>182</v>
      </c>
      <c r="B100" s="11" t="s">
        <v>18</v>
      </c>
      <c r="C100" s="24">
        <v>24999.999999999996</v>
      </c>
      <c r="D100" s="24">
        <v>3697</v>
      </c>
      <c r="E100" s="24">
        <v>21302.999999999996</v>
      </c>
      <c r="F100" s="24">
        <v>0</v>
      </c>
      <c r="G100" s="24">
        <v>21302.999999999996</v>
      </c>
      <c r="H100" s="24"/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8"/>
      <c r="P100" s="9"/>
      <c r="Q100" s="8"/>
    </row>
    <row r="101" spans="1:17" ht="14.1" customHeight="1" outlineLevel="1" x14ac:dyDescent="0.2">
      <c r="A101" s="52" t="s">
        <v>183</v>
      </c>
      <c r="B101" s="11" t="s">
        <v>60</v>
      </c>
      <c r="C101" s="24">
        <v>106999.99999999999</v>
      </c>
      <c r="D101" s="24">
        <v>13278</v>
      </c>
      <c r="E101" s="24">
        <v>93721.999999999985</v>
      </c>
      <c r="F101" s="24">
        <v>756</v>
      </c>
      <c r="G101" s="24">
        <v>92965.999999999985</v>
      </c>
      <c r="H101" s="24"/>
      <c r="I101" s="24">
        <v>19655</v>
      </c>
      <c r="J101" s="24">
        <v>0</v>
      </c>
      <c r="K101" s="24">
        <v>0</v>
      </c>
      <c r="L101" s="24">
        <v>0</v>
      </c>
      <c r="M101" s="24">
        <v>0</v>
      </c>
      <c r="N101" s="2"/>
      <c r="P101" s="13"/>
      <c r="Q101" s="8"/>
    </row>
    <row r="102" spans="1:17" outlineLevel="1" x14ac:dyDescent="0.2">
      <c r="A102" s="52" t="s">
        <v>184</v>
      </c>
      <c r="B102" s="11" t="s">
        <v>19</v>
      </c>
      <c r="C102" s="24">
        <v>35000</v>
      </c>
      <c r="D102" s="24">
        <v>2800</v>
      </c>
      <c r="E102" s="24">
        <v>32200</v>
      </c>
      <c r="F102" s="24">
        <v>37140.74</v>
      </c>
      <c r="G102" s="24">
        <v>-4940.739999999998</v>
      </c>
      <c r="H102" s="24"/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8"/>
      <c r="P102" s="12"/>
      <c r="Q102" s="8"/>
    </row>
    <row r="103" spans="1:17" outlineLevel="1" x14ac:dyDescent="0.2">
      <c r="A103" s="53" t="s">
        <v>252</v>
      </c>
      <c r="B103" s="11" t="s">
        <v>253</v>
      </c>
      <c r="C103" s="24">
        <v>0</v>
      </c>
      <c r="D103" s="24">
        <v>0</v>
      </c>
      <c r="E103" s="24">
        <v>0</v>
      </c>
      <c r="F103" s="24">
        <v>0</v>
      </c>
      <c r="G103" s="24">
        <v>0</v>
      </c>
      <c r="H103" s="24"/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8"/>
      <c r="P103" s="12"/>
      <c r="Q103" s="8"/>
    </row>
    <row r="104" spans="1:17" outlineLevel="1" x14ac:dyDescent="0.2">
      <c r="A104" s="52" t="s">
        <v>185</v>
      </c>
      <c r="B104" s="11" t="s">
        <v>65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/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8"/>
      <c r="P104" s="12"/>
      <c r="Q104" s="8"/>
    </row>
    <row r="105" spans="1:17" outlineLevel="1" x14ac:dyDescent="0.2">
      <c r="A105" s="52" t="s">
        <v>256</v>
      </c>
      <c r="B105" s="11" t="s">
        <v>257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/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8"/>
      <c r="P105" s="12"/>
      <c r="Q105" s="8"/>
    </row>
    <row r="106" spans="1:17" outlineLevel="1" x14ac:dyDescent="0.2">
      <c r="A106" s="52" t="s">
        <v>186</v>
      </c>
      <c r="B106" s="11" t="s">
        <v>20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/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8"/>
      <c r="P106" s="12"/>
      <c r="Q106" s="8"/>
    </row>
    <row r="107" spans="1:17" outlineLevel="1" x14ac:dyDescent="0.2">
      <c r="A107" s="52" t="s">
        <v>187</v>
      </c>
      <c r="B107" s="11" t="s">
        <v>21</v>
      </c>
      <c r="C107" s="24">
        <v>43000</v>
      </c>
      <c r="D107" s="24">
        <v>6980</v>
      </c>
      <c r="E107" s="24">
        <v>36020</v>
      </c>
      <c r="F107" s="24">
        <v>0</v>
      </c>
      <c r="G107" s="24">
        <v>36020</v>
      </c>
      <c r="H107" s="24"/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8"/>
      <c r="P107" s="8"/>
      <c r="Q107" s="8"/>
    </row>
    <row r="108" spans="1:17" outlineLevel="1" x14ac:dyDescent="0.2">
      <c r="A108" s="52" t="s">
        <v>188</v>
      </c>
      <c r="B108" s="11" t="s">
        <v>22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/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8"/>
    </row>
    <row r="109" spans="1:17" outlineLevel="1" x14ac:dyDescent="0.2">
      <c r="A109" s="52" t="s">
        <v>189</v>
      </c>
      <c r="B109" s="11" t="s">
        <v>23</v>
      </c>
      <c r="C109" s="24">
        <v>2000.0000000000002</v>
      </c>
      <c r="D109" s="24">
        <v>216</v>
      </c>
      <c r="E109" s="24">
        <v>1784.0000000000002</v>
      </c>
      <c r="F109" s="24">
        <v>0</v>
      </c>
      <c r="G109" s="24">
        <v>1784.0000000000002</v>
      </c>
      <c r="H109" s="24"/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8"/>
    </row>
    <row r="110" spans="1:17" outlineLevel="1" x14ac:dyDescent="0.2">
      <c r="A110" s="52" t="s">
        <v>190</v>
      </c>
      <c r="B110" s="11" t="s">
        <v>24</v>
      </c>
      <c r="C110" s="24">
        <v>42000</v>
      </c>
      <c r="D110" s="24">
        <v>3394</v>
      </c>
      <c r="E110" s="24">
        <v>38606</v>
      </c>
      <c r="F110" s="24">
        <v>0</v>
      </c>
      <c r="G110" s="24">
        <v>38606</v>
      </c>
      <c r="H110" s="24"/>
      <c r="I110" s="24">
        <v>0</v>
      </c>
      <c r="J110" s="24">
        <v>0</v>
      </c>
      <c r="K110" s="24">
        <v>0</v>
      </c>
      <c r="L110" s="24">
        <v>0</v>
      </c>
      <c r="M110" s="24">
        <v>105</v>
      </c>
      <c r="N110" s="8"/>
    </row>
    <row r="111" spans="1:17" outlineLevel="1" x14ac:dyDescent="0.2">
      <c r="A111" s="52" t="s">
        <v>191</v>
      </c>
      <c r="B111" s="11" t="s">
        <v>25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/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8"/>
    </row>
    <row r="112" spans="1:17" outlineLevel="1" x14ac:dyDescent="0.2">
      <c r="A112" s="52" t="s">
        <v>192</v>
      </c>
      <c r="B112" s="11" t="s">
        <v>26</v>
      </c>
      <c r="C112" s="24">
        <v>5000</v>
      </c>
      <c r="D112" s="24">
        <v>16433</v>
      </c>
      <c r="E112" s="24">
        <v>-11433</v>
      </c>
      <c r="F112" s="24">
        <v>0</v>
      </c>
      <c r="G112" s="24">
        <v>-11433</v>
      </c>
      <c r="H112" s="24"/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"/>
    </row>
    <row r="113" spans="1:15" outlineLevel="1" x14ac:dyDescent="0.2">
      <c r="A113" s="52" t="s">
        <v>193</v>
      </c>
      <c r="B113" s="11" t="s">
        <v>27</v>
      </c>
      <c r="C113" s="24">
        <v>70400</v>
      </c>
      <c r="D113" s="24">
        <v>4701</v>
      </c>
      <c r="E113" s="24">
        <v>65699</v>
      </c>
      <c r="F113" s="24">
        <v>2148.3000000000002</v>
      </c>
      <c r="G113" s="24">
        <v>63550.7</v>
      </c>
      <c r="H113" s="24"/>
      <c r="I113" s="24">
        <v>0</v>
      </c>
      <c r="J113" s="24">
        <v>1093</v>
      </c>
      <c r="K113" s="24">
        <v>73</v>
      </c>
      <c r="L113" s="24">
        <v>0</v>
      </c>
      <c r="M113" s="24">
        <v>0</v>
      </c>
      <c r="N113" s="2"/>
    </row>
    <row r="114" spans="1:15" outlineLevel="1" x14ac:dyDescent="0.2">
      <c r="A114" s="52" t="s">
        <v>194</v>
      </c>
      <c r="B114" s="11" t="s">
        <v>61</v>
      </c>
      <c r="C114" s="24">
        <v>30000</v>
      </c>
      <c r="D114" s="24">
        <v>67</v>
      </c>
      <c r="E114" s="24">
        <v>29933</v>
      </c>
      <c r="F114" s="24">
        <v>401.63</v>
      </c>
      <c r="G114" s="24">
        <v>29531.37</v>
      </c>
      <c r="H114" s="24"/>
      <c r="I114" s="24">
        <v>0</v>
      </c>
      <c r="J114" s="24">
        <v>6961</v>
      </c>
      <c r="K114" s="24">
        <v>0</v>
      </c>
      <c r="L114" s="24">
        <v>0</v>
      </c>
      <c r="M114" s="24">
        <v>0</v>
      </c>
      <c r="N114" s="2"/>
    </row>
    <row r="115" spans="1:15" outlineLevel="1" x14ac:dyDescent="0.2">
      <c r="A115" s="52" t="s">
        <v>195</v>
      </c>
      <c r="B115" s="11" t="s">
        <v>28</v>
      </c>
      <c r="C115" s="24">
        <v>23000</v>
      </c>
      <c r="D115" s="24">
        <v>744</v>
      </c>
      <c r="E115" s="24">
        <v>22256</v>
      </c>
      <c r="F115" s="24">
        <v>0</v>
      </c>
      <c r="G115" s="24">
        <v>22256</v>
      </c>
      <c r="H115" s="24"/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"/>
    </row>
    <row r="116" spans="1:15" outlineLevel="1" x14ac:dyDescent="0.2">
      <c r="A116" s="52" t="s">
        <v>196</v>
      </c>
      <c r="B116" s="11" t="s">
        <v>29</v>
      </c>
      <c r="C116" s="24">
        <v>12499.999999999998</v>
      </c>
      <c r="D116" s="24">
        <v>2845</v>
      </c>
      <c r="E116" s="24">
        <v>9654.9999999999982</v>
      </c>
      <c r="F116" s="24">
        <v>0</v>
      </c>
      <c r="G116" s="24">
        <v>9654.9999999999982</v>
      </c>
      <c r="H116" s="24"/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"/>
      <c r="O116" s="14"/>
    </row>
    <row r="117" spans="1:15" outlineLevel="1" x14ac:dyDescent="0.2">
      <c r="A117" s="52" t="s">
        <v>197</v>
      </c>
      <c r="B117" s="11" t="s">
        <v>30</v>
      </c>
      <c r="C117" s="24">
        <v>24999.999999999996</v>
      </c>
      <c r="D117" s="24">
        <v>419</v>
      </c>
      <c r="E117" s="24">
        <v>24580.999999999996</v>
      </c>
      <c r="F117" s="24">
        <v>1234.03</v>
      </c>
      <c r="G117" s="24">
        <v>23346.969999999998</v>
      </c>
      <c r="H117" s="24"/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8"/>
      <c r="O117" s="14"/>
    </row>
    <row r="118" spans="1:15" outlineLevel="1" x14ac:dyDescent="0.2">
      <c r="A118" s="52" t="s">
        <v>198</v>
      </c>
      <c r="B118" s="11" t="s">
        <v>31</v>
      </c>
      <c r="C118" s="24">
        <v>25000</v>
      </c>
      <c r="D118" s="24">
        <v>5895</v>
      </c>
      <c r="E118" s="24">
        <v>19105</v>
      </c>
      <c r="F118" s="24">
        <v>0</v>
      </c>
      <c r="G118" s="24">
        <v>19105</v>
      </c>
      <c r="H118" s="24"/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8"/>
    </row>
    <row r="119" spans="1:15" outlineLevel="1" x14ac:dyDescent="0.2">
      <c r="A119" s="52" t="s">
        <v>199</v>
      </c>
      <c r="B119" s="11" t="s">
        <v>68</v>
      </c>
      <c r="C119" s="24">
        <v>90000</v>
      </c>
      <c r="D119" s="24">
        <v>55506</v>
      </c>
      <c r="E119" s="24">
        <v>34494</v>
      </c>
      <c r="F119" s="24">
        <v>61210.31</v>
      </c>
      <c r="G119" s="24">
        <v>-26716.309999999998</v>
      </c>
      <c r="H119" s="24"/>
      <c r="I119" s="24">
        <v>260</v>
      </c>
      <c r="J119" s="24">
        <v>0</v>
      </c>
      <c r="K119" s="24">
        <v>0</v>
      </c>
      <c r="L119" s="24">
        <v>0</v>
      </c>
      <c r="M119" s="24">
        <v>0</v>
      </c>
      <c r="N119" s="8"/>
    </row>
    <row r="120" spans="1:15" outlineLevel="1" x14ac:dyDescent="0.2">
      <c r="A120" s="52" t="s">
        <v>200</v>
      </c>
      <c r="B120" s="11" t="s">
        <v>32</v>
      </c>
      <c r="C120" s="24">
        <v>228758.99999999997</v>
      </c>
      <c r="D120" s="24">
        <v>82220</v>
      </c>
      <c r="E120" s="24">
        <v>146538.99999999997</v>
      </c>
      <c r="F120" s="24">
        <v>370.5</v>
      </c>
      <c r="G120" s="24">
        <v>146168.49999999997</v>
      </c>
      <c r="H120" s="24"/>
      <c r="I120" s="24">
        <v>0</v>
      </c>
      <c r="J120" s="24">
        <v>11590</v>
      </c>
      <c r="K120" s="24">
        <v>0</v>
      </c>
      <c r="L120" s="24">
        <v>0</v>
      </c>
      <c r="M120" s="24">
        <v>0</v>
      </c>
      <c r="N120" s="2"/>
      <c r="O120" s="14"/>
    </row>
    <row r="121" spans="1:15" outlineLevel="1" x14ac:dyDescent="0.2">
      <c r="A121" s="52" t="s">
        <v>201</v>
      </c>
      <c r="B121" s="11" t="s">
        <v>33</v>
      </c>
      <c r="C121" s="24">
        <v>0</v>
      </c>
      <c r="D121" s="24">
        <v>346</v>
      </c>
      <c r="E121" s="24">
        <v>-346</v>
      </c>
      <c r="F121" s="24">
        <v>0</v>
      </c>
      <c r="G121" s="24">
        <v>-346</v>
      </c>
      <c r="H121" s="24"/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8"/>
    </row>
    <row r="122" spans="1:15" outlineLevel="1" x14ac:dyDescent="0.2">
      <c r="A122" s="52" t="s">
        <v>238</v>
      </c>
      <c r="B122" s="11" t="s">
        <v>239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/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8"/>
    </row>
    <row r="123" spans="1:15" outlineLevel="1" x14ac:dyDescent="0.2">
      <c r="A123" s="52" t="s">
        <v>202</v>
      </c>
      <c r="B123" s="11" t="s">
        <v>34</v>
      </c>
      <c r="C123" s="24">
        <v>4000.0000000000005</v>
      </c>
      <c r="D123" s="24">
        <v>937</v>
      </c>
      <c r="E123" s="24">
        <v>3063.0000000000005</v>
      </c>
      <c r="F123" s="24">
        <v>0</v>
      </c>
      <c r="G123" s="24">
        <v>3063.0000000000005</v>
      </c>
      <c r="H123" s="24"/>
      <c r="I123" s="24">
        <v>67</v>
      </c>
      <c r="J123" s="24">
        <v>0</v>
      </c>
      <c r="K123" s="24">
        <v>0</v>
      </c>
      <c r="L123" s="24">
        <v>0</v>
      </c>
      <c r="M123" s="24">
        <v>0</v>
      </c>
      <c r="N123" s="8"/>
    </row>
    <row r="124" spans="1:15" outlineLevel="1" x14ac:dyDescent="0.2">
      <c r="A124" s="52" t="s">
        <v>203</v>
      </c>
      <c r="B124" s="11" t="s">
        <v>35</v>
      </c>
      <c r="C124" s="24">
        <v>0</v>
      </c>
      <c r="D124" s="24">
        <v>42</v>
      </c>
      <c r="E124" s="24">
        <v>-42</v>
      </c>
      <c r="F124" s="24">
        <v>0</v>
      </c>
      <c r="G124" s="24">
        <v>-42</v>
      </c>
      <c r="H124" s="24"/>
      <c r="I124" s="24">
        <v>3707</v>
      </c>
      <c r="J124" s="24">
        <v>0</v>
      </c>
      <c r="K124" s="24">
        <v>16</v>
      </c>
      <c r="L124" s="24">
        <v>0</v>
      </c>
      <c r="M124" s="24">
        <v>141</v>
      </c>
      <c r="N124" s="8"/>
    </row>
    <row r="125" spans="1:15" outlineLevel="1" x14ac:dyDescent="0.2">
      <c r="A125" s="52" t="s">
        <v>204</v>
      </c>
      <c r="B125" s="11" t="s">
        <v>36</v>
      </c>
      <c r="C125" s="24">
        <v>0</v>
      </c>
      <c r="D125" s="24">
        <v>29</v>
      </c>
      <c r="E125" s="24">
        <v>-29</v>
      </c>
      <c r="F125" s="24">
        <v>0</v>
      </c>
      <c r="G125" s="24">
        <v>-29</v>
      </c>
      <c r="H125" s="24"/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"/>
    </row>
    <row r="126" spans="1:15" outlineLevel="1" x14ac:dyDescent="0.2">
      <c r="A126" s="52" t="s">
        <v>205</v>
      </c>
      <c r="B126" s="11" t="s">
        <v>72</v>
      </c>
      <c r="C126" s="24">
        <v>0</v>
      </c>
      <c r="D126" s="24">
        <v>442</v>
      </c>
      <c r="E126" s="24">
        <v>-442</v>
      </c>
      <c r="F126" s="24">
        <v>0</v>
      </c>
      <c r="G126" s="24">
        <v>-442</v>
      </c>
      <c r="H126" s="24"/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8"/>
    </row>
    <row r="127" spans="1:15" outlineLevel="1" x14ac:dyDescent="0.2">
      <c r="A127" s="52" t="s">
        <v>254</v>
      </c>
      <c r="B127" s="11" t="s">
        <v>255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4"/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8"/>
    </row>
    <row r="128" spans="1:15" outlineLevel="1" x14ac:dyDescent="0.2">
      <c r="A128" s="52" t="s">
        <v>206</v>
      </c>
      <c r="B128" s="11" t="s">
        <v>175</v>
      </c>
      <c r="C128" s="24">
        <v>0</v>
      </c>
      <c r="D128" s="24">
        <v>0</v>
      </c>
      <c r="E128" s="24">
        <v>0</v>
      </c>
      <c r="F128" s="24">
        <v>0</v>
      </c>
      <c r="G128" s="24">
        <v>0</v>
      </c>
      <c r="H128" s="24"/>
      <c r="I128" s="24">
        <v>0</v>
      </c>
      <c r="J128" s="24">
        <v>0</v>
      </c>
      <c r="K128" s="24">
        <v>21</v>
      </c>
      <c r="L128" s="24">
        <v>0</v>
      </c>
      <c r="M128" s="24">
        <v>0</v>
      </c>
      <c r="N128" s="8"/>
    </row>
    <row r="129" spans="1:18" outlineLevel="1" x14ac:dyDescent="0.2">
      <c r="A129" s="52" t="s">
        <v>207</v>
      </c>
      <c r="B129" s="11" t="s">
        <v>37</v>
      </c>
      <c r="C129" s="24">
        <v>15000</v>
      </c>
      <c r="D129" s="24">
        <v>612</v>
      </c>
      <c r="E129" s="24">
        <v>14388</v>
      </c>
      <c r="F129" s="24">
        <v>9998</v>
      </c>
      <c r="G129" s="24">
        <v>4390</v>
      </c>
      <c r="H129" s="24"/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8"/>
    </row>
    <row r="130" spans="1:18" outlineLevel="1" x14ac:dyDescent="0.2">
      <c r="A130" s="51" t="s">
        <v>251</v>
      </c>
      <c r="B130" s="11" t="s">
        <v>250</v>
      </c>
      <c r="C130" s="24">
        <v>7500</v>
      </c>
      <c r="D130" s="24">
        <v>0</v>
      </c>
      <c r="E130" s="24">
        <v>7500</v>
      </c>
      <c r="F130" s="24">
        <v>0</v>
      </c>
      <c r="G130" s="24">
        <v>7500</v>
      </c>
      <c r="H130" s="24"/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8"/>
    </row>
    <row r="131" spans="1:18" outlineLevel="1" x14ac:dyDescent="0.2">
      <c r="A131" s="52" t="s">
        <v>208</v>
      </c>
      <c r="B131" s="11" t="s">
        <v>38</v>
      </c>
      <c r="C131" s="24">
        <v>9000</v>
      </c>
      <c r="D131" s="24">
        <v>10892</v>
      </c>
      <c r="E131" s="24">
        <v>-1892</v>
      </c>
      <c r="F131" s="24">
        <v>0</v>
      </c>
      <c r="G131" s="24">
        <v>-1892</v>
      </c>
      <c r="H131" s="24"/>
      <c r="I131" s="24">
        <v>0</v>
      </c>
      <c r="J131" s="24">
        <v>0</v>
      </c>
      <c r="K131" s="24">
        <v>0</v>
      </c>
      <c r="L131" s="24">
        <v>0</v>
      </c>
      <c r="M131" s="24">
        <v>0</v>
      </c>
      <c r="N131" s="3"/>
    </row>
    <row r="132" spans="1:18" outlineLevel="1" x14ac:dyDescent="0.2">
      <c r="A132" s="52" t="s">
        <v>209</v>
      </c>
      <c r="B132" s="11" t="s">
        <v>39</v>
      </c>
      <c r="C132" s="24">
        <v>85000</v>
      </c>
      <c r="D132" s="24">
        <v>38626</v>
      </c>
      <c r="E132" s="24">
        <v>46374</v>
      </c>
      <c r="F132" s="24">
        <v>51288.22</v>
      </c>
      <c r="G132" s="24">
        <v>-4914.2200000000012</v>
      </c>
      <c r="H132" s="24"/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8"/>
    </row>
    <row r="133" spans="1:18" outlineLevel="1" x14ac:dyDescent="0.2">
      <c r="A133" s="52" t="s">
        <v>210</v>
      </c>
      <c r="B133" s="11" t="s">
        <v>40</v>
      </c>
      <c r="C133" s="24">
        <v>8000.0000000000009</v>
      </c>
      <c r="D133" s="24">
        <v>220</v>
      </c>
      <c r="E133" s="24">
        <v>7780.0000000000009</v>
      </c>
      <c r="F133" s="24">
        <v>454.3</v>
      </c>
      <c r="G133" s="24">
        <v>7325.7000000000007</v>
      </c>
      <c r="H133" s="24"/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8"/>
    </row>
    <row r="134" spans="1:18" outlineLevel="1" x14ac:dyDescent="0.2">
      <c r="A134" s="52" t="s">
        <v>211</v>
      </c>
      <c r="B134" s="11" t="s">
        <v>64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  <c r="H134" s="24"/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8"/>
    </row>
    <row r="135" spans="1:18" outlineLevel="1" x14ac:dyDescent="0.2">
      <c r="A135" s="52" t="s">
        <v>212</v>
      </c>
      <c r="B135" s="11" t="s">
        <v>41</v>
      </c>
      <c r="C135" s="24">
        <v>0</v>
      </c>
      <c r="D135" s="24">
        <v>0</v>
      </c>
      <c r="E135" s="24">
        <v>0</v>
      </c>
      <c r="F135" s="24">
        <v>0</v>
      </c>
      <c r="G135" s="24">
        <v>0</v>
      </c>
      <c r="H135" s="24"/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8"/>
    </row>
    <row r="136" spans="1:18" outlineLevel="1" x14ac:dyDescent="0.2">
      <c r="A136" s="52" t="s">
        <v>213</v>
      </c>
      <c r="B136" s="11" t="s">
        <v>74</v>
      </c>
      <c r="C136" s="24">
        <v>0</v>
      </c>
      <c r="D136" s="24">
        <v>0</v>
      </c>
      <c r="E136" s="24">
        <v>0</v>
      </c>
      <c r="F136" s="24">
        <v>0</v>
      </c>
      <c r="G136" s="24">
        <v>0</v>
      </c>
      <c r="H136" s="24"/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"/>
    </row>
    <row r="137" spans="1:18" outlineLevel="1" x14ac:dyDescent="0.2">
      <c r="A137" s="52" t="s">
        <v>264</v>
      </c>
      <c r="B137" s="11" t="s">
        <v>265</v>
      </c>
      <c r="C137" s="24">
        <v>0</v>
      </c>
      <c r="D137" s="24">
        <v>0</v>
      </c>
      <c r="E137" s="24">
        <v>0</v>
      </c>
      <c r="F137" s="24">
        <v>0</v>
      </c>
      <c r="G137" s="24">
        <v>0</v>
      </c>
      <c r="H137" s="24"/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"/>
    </row>
    <row r="138" spans="1:18" outlineLevel="1" x14ac:dyDescent="0.2">
      <c r="A138" s="52" t="s">
        <v>214</v>
      </c>
      <c r="B138" s="11" t="s">
        <v>42</v>
      </c>
      <c r="C138" s="24">
        <v>18500</v>
      </c>
      <c r="D138" s="24">
        <v>9357</v>
      </c>
      <c r="E138" s="24">
        <v>9143</v>
      </c>
      <c r="F138" s="24">
        <v>607.41</v>
      </c>
      <c r="G138" s="24">
        <v>8535.59</v>
      </c>
      <c r="H138" s="24"/>
      <c r="I138" s="24">
        <v>3343</v>
      </c>
      <c r="J138" s="24">
        <v>134</v>
      </c>
      <c r="K138" s="24">
        <v>0</v>
      </c>
      <c r="L138" s="24">
        <v>0</v>
      </c>
      <c r="M138" s="24">
        <v>262</v>
      </c>
      <c r="N138" s="2"/>
    </row>
    <row r="139" spans="1:18" outlineLevel="1" x14ac:dyDescent="0.2">
      <c r="A139" s="52" t="s">
        <v>215</v>
      </c>
      <c r="B139" s="11" t="s">
        <v>43</v>
      </c>
      <c r="C139" s="24">
        <v>160000</v>
      </c>
      <c r="D139" s="24">
        <v>11534</v>
      </c>
      <c r="E139" s="24">
        <v>148466</v>
      </c>
      <c r="F139" s="24">
        <v>0</v>
      </c>
      <c r="G139" s="24">
        <v>148466</v>
      </c>
      <c r="H139" s="24"/>
      <c r="I139" s="24">
        <v>3692</v>
      </c>
      <c r="J139" s="24">
        <v>5368</v>
      </c>
      <c r="K139" s="24">
        <v>0</v>
      </c>
      <c r="L139" s="24">
        <v>0</v>
      </c>
      <c r="M139" s="24">
        <v>3900</v>
      </c>
      <c r="N139" s="2"/>
    </row>
    <row r="140" spans="1:18" outlineLevel="1" x14ac:dyDescent="0.2">
      <c r="A140" s="52" t="s">
        <v>216</v>
      </c>
      <c r="B140" s="11" t="s">
        <v>44</v>
      </c>
      <c r="C140" s="24">
        <v>23250</v>
      </c>
      <c r="D140" s="24">
        <v>3318</v>
      </c>
      <c r="E140" s="24">
        <v>19932</v>
      </c>
      <c r="F140" s="24">
        <v>0</v>
      </c>
      <c r="G140" s="24">
        <v>19932</v>
      </c>
      <c r="H140" s="24"/>
      <c r="I140" s="24">
        <v>-1500</v>
      </c>
      <c r="J140" s="24">
        <v>0</v>
      </c>
      <c r="K140" s="24">
        <v>0</v>
      </c>
      <c r="L140" s="24">
        <v>0</v>
      </c>
      <c r="M140" s="24">
        <v>16013</v>
      </c>
      <c r="N140" s="2"/>
      <c r="R140" s="2"/>
    </row>
    <row r="141" spans="1:18" outlineLevel="1" x14ac:dyDescent="0.2">
      <c r="A141" s="52" t="s">
        <v>217</v>
      </c>
      <c r="B141" s="11" t="s">
        <v>45</v>
      </c>
      <c r="C141" s="24">
        <v>0</v>
      </c>
      <c r="D141" s="24">
        <v>0</v>
      </c>
      <c r="E141" s="24">
        <v>0</v>
      </c>
      <c r="F141" s="24">
        <v>0</v>
      </c>
      <c r="G141" s="24">
        <v>0</v>
      </c>
      <c r="H141" s="24"/>
      <c r="I141" s="24">
        <v>0</v>
      </c>
      <c r="J141" s="24">
        <v>0</v>
      </c>
      <c r="K141" s="24">
        <v>0</v>
      </c>
      <c r="L141" s="24">
        <v>0</v>
      </c>
      <c r="M141" s="24">
        <v>0</v>
      </c>
      <c r="N141" s="2"/>
    </row>
    <row r="142" spans="1:18" outlineLevel="1" x14ac:dyDescent="0.2">
      <c r="A142" s="52" t="s">
        <v>218</v>
      </c>
      <c r="B142" s="11" t="s">
        <v>46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/>
      <c r="I142" s="24">
        <v>66441</v>
      </c>
      <c r="J142" s="24">
        <v>0</v>
      </c>
      <c r="K142" s="24">
        <v>0</v>
      </c>
      <c r="L142" s="24">
        <v>0</v>
      </c>
      <c r="M142" s="24">
        <v>0</v>
      </c>
      <c r="N142" s="8"/>
    </row>
    <row r="143" spans="1:18" outlineLevel="1" x14ac:dyDescent="0.2">
      <c r="A143" s="52" t="s">
        <v>219</v>
      </c>
      <c r="B143" s="11" t="s">
        <v>47</v>
      </c>
      <c r="C143" s="24">
        <v>85000</v>
      </c>
      <c r="D143" s="24">
        <v>64825</v>
      </c>
      <c r="E143" s="24">
        <v>20175</v>
      </c>
      <c r="F143" s="24">
        <v>0</v>
      </c>
      <c r="G143" s="24">
        <v>20175</v>
      </c>
      <c r="H143" s="24"/>
      <c r="I143" s="24">
        <v>0</v>
      </c>
      <c r="J143" s="24">
        <v>0</v>
      </c>
      <c r="K143" s="24">
        <v>0</v>
      </c>
      <c r="L143" s="24">
        <v>0</v>
      </c>
      <c r="M143" s="24">
        <v>195</v>
      </c>
      <c r="N143" s="2"/>
    </row>
    <row r="144" spans="1:18" outlineLevel="1" x14ac:dyDescent="0.2">
      <c r="A144" s="52" t="s">
        <v>220</v>
      </c>
      <c r="B144" s="11" t="s">
        <v>48</v>
      </c>
      <c r="C144" s="24">
        <v>136353</v>
      </c>
      <c r="D144" s="24">
        <v>143738</v>
      </c>
      <c r="E144" s="24">
        <v>-7385</v>
      </c>
      <c r="F144" s="24">
        <v>0</v>
      </c>
      <c r="G144" s="24">
        <v>-7385</v>
      </c>
      <c r="H144" s="24"/>
      <c r="I144" s="24">
        <v>0</v>
      </c>
      <c r="J144" s="24">
        <v>0</v>
      </c>
      <c r="K144" s="24">
        <v>269</v>
      </c>
      <c r="L144" s="24">
        <v>0</v>
      </c>
      <c r="M144" s="24">
        <v>0</v>
      </c>
      <c r="N144" s="2"/>
      <c r="O144" s="14"/>
    </row>
    <row r="145" spans="1:19" outlineLevel="1" x14ac:dyDescent="0.2">
      <c r="A145" s="52" t="s">
        <v>221</v>
      </c>
      <c r="B145" s="11" t="s">
        <v>49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/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"/>
      <c r="O145" s="14"/>
    </row>
    <row r="146" spans="1:19" outlineLevel="1" x14ac:dyDescent="0.2">
      <c r="A146" s="52" t="s">
        <v>222</v>
      </c>
      <c r="B146" s="11" t="s">
        <v>50</v>
      </c>
      <c r="C146" s="24">
        <v>20000</v>
      </c>
      <c r="D146" s="24">
        <v>1966</v>
      </c>
      <c r="E146" s="24">
        <v>18034</v>
      </c>
      <c r="F146" s="24">
        <v>0</v>
      </c>
      <c r="G146" s="24">
        <v>18034</v>
      </c>
      <c r="H146" s="24"/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8"/>
    </row>
    <row r="147" spans="1:19" outlineLevel="1" x14ac:dyDescent="0.2">
      <c r="A147" s="52" t="s">
        <v>223</v>
      </c>
      <c r="B147" s="11" t="s">
        <v>51</v>
      </c>
      <c r="C147" s="24">
        <v>1000.0000000000001</v>
      </c>
      <c r="D147" s="24">
        <v>396</v>
      </c>
      <c r="E147" s="24">
        <v>604.00000000000011</v>
      </c>
      <c r="F147" s="24">
        <v>0</v>
      </c>
      <c r="G147" s="24">
        <v>604.00000000000011</v>
      </c>
      <c r="H147" s="24"/>
      <c r="I147" s="24">
        <v>9172</v>
      </c>
      <c r="J147" s="24">
        <v>0</v>
      </c>
      <c r="K147" s="24">
        <v>0</v>
      </c>
      <c r="L147" s="24">
        <v>0</v>
      </c>
      <c r="M147" s="24">
        <v>0</v>
      </c>
      <c r="N147" s="2"/>
    </row>
    <row r="148" spans="1:19" outlineLevel="1" x14ac:dyDescent="0.2">
      <c r="A148" s="52" t="s">
        <v>224</v>
      </c>
      <c r="B148" s="11" t="s">
        <v>52</v>
      </c>
      <c r="C148" s="24">
        <v>2000.0000000000002</v>
      </c>
      <c r="D148" s="24">
        <v>405</v>
      </c>
      <c r="E148" s="24">
        <v>1595.0000000000002</v>
      </c>
      <c r="F148" s="24">
        <v>2600</v>
      </c>
      <c r="G148" s="24">
        <v>-1004.9999999999998</v>
      </c>
      <c r="H148" s="24"/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"/>
    </row>
    <row r="149" spans="1:19" outlineLevel="1" x14ac:dyDescent="0.2">
      <c r="A149" s="52" t="s">
        <v>225</v>
      </c>
      <c r="B149" s="11" t="s">
        <v>53</v>
      </c>
      <c r="C149" s="24">
        <v>13000.000000000002</v>
      </c>
      <c r="D149" s="24">
        <v>1412</v>
      </c>
      <c r="E149" s="24">
        <v>11588.000000000002</v>
      </c>
      <c r="F149" s="24">
        <v>0</v>
      </c>
      <c r="G149" s="24">
        <v>11588.000000000002</v>
      </c>
      <c r="H149" s="24"/>
      <c r="I149" s="24">
        <v>23</v>
      </c>
      <c r="J149" s="24">
        <v>0</v>
      </c>
      <c r="K149" s="24">
        <v>0</v>
      </c>
      <c r="L149" s="24">
        <v>0</v>
      </c>
      <c r="M149" s="24">
        <v>0</v>
      </c>
      <c r="N149" s="2"/>
    </row>
    <row r="150" spans="1:19" outlineLevel="1" x14ac:dyDescent="0.2">
      <c r="A150" s="52" t="s">
        <v>226</v>
      </c>
      <c r="B150" s="11" t="s">
        <v>62</v>
      </c>
      <c r="C150" s="24">
        <v>500.00000000000006</v>
      </c>
      <c r="D150" s="24">
        <v>4</v>
      </c>
      <c r="E150" s="24">
        <v>496.00000000000006</v>
      </c>
      <c r="F150" s="24">
        <v>0</v>
      </c>
      <c r="G150" s="24">
        <v>496.00000000000006</v>
      </c>
      <c r="H150" s="24"/>
      <c r="I150" s="24">
        <v>170</v>
      </c>
      <c r="J150" s="24">
        <v>0</v>
      </c>
      <c r="K150" s="24">
        <v>0</v>
      </c>
      <c r="L150" s="24">
        <v>0</v>
      </c>
      <c r="M150" s="24">
        <v>0</v>
      </c>
      <c r="N150" s="2"/>
    </row>
    <row r="151" spans="1:19" outlineLevel="1" x14ac:dyDescent="0.2">
      <c r="A151" s="52" t="s">
        <v>227</v>
      </c>
      <c r="B151" s="11" t="s">
        <v>54</v>
      </c>
      <c r="C151" s="24">
        <v>20000</v>
      </c>
      <c r="D151" s="24">
        <v>3514</v>
      </c>
      <c r="E151" s="24">
        <v>16486</v>
      </c>
      <c r="F151" s="24">
        <v>0</v>
      </c>
      <c r="G151" s="24">
        <v>16486</v>
      </c>
      <c r="H151" s="24"/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8"/>
      <c r="O151" s="3"/>
      <c r="P151" s="8"/>
    </row>
    <row r="152" spans="1:19" outlineLevel="1" x14ac:dyDescent="0.2">
      <c r="A152" s="52" t="s">
        <v>228</v>
      </c>
      <c r="B152" s="11" t="s">
        <v>66</v>
      </c>
      <c r="C152" s="24">
        <v>918</v>
      </c>
      <c r="D152" s="24">
        <v>0</v>
      </c>
      <c r="E152" s="24">
        <v>918</v>
      </c>
      <c r="F152" s="24">
        <v>0</v>
      </c>
      <c r="G152" s="24">
        <v>918</v>
      </c>
      <c r="H152" s="24"/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8"/>
      <c r="O152" s="3"/>
    </row>
    <row r="153" spans="1:19" outlineLevel="1" x14ac:dyDescent="0.2">
      <c r="A153" s="52" t="s">
        <v>229</v>
      </c>
      <c r="B153" s="11" t="s">
        <v>55</v>
      </c>
      <c r="C153" s="24">
        <v>16000.000000000002</v>
      </c>
      <c r="D153" s="24">
        <v>347</v>
      </c>
      <c r="E153" s="24">
        <v>15653.000000000002</v>
      </c>
      <c r="F153" s="24">
        <v>16152.55</v>
      </c>
      <c r="G153" s="24">
        <v>-499.54999999999745</v>
      </c>
      <c r="H153" s="24"/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8"/>
      <c r="O153" s="3"/>
    </row>
    <row r="154" spans="1:19" outlineLevel="1" x14ac:dyDescent="0.2">
      <c r="A154" s="52" t="s">
        <v>266</v>
      </c>
      <c r="B154" s="11" t="s">
        <v>267</v>
      </c>
      <c r="C154" s="24">
        <v>1500</v>
      </c>
      <c r="D154" s="24">
        <v>5000</v>
      </c>
      <c r="E154" s="24">
        <v>-3500</v>
      </c>
      <c r="F154" s="24">
        <v>0</v>
      </c>
      <c r="G154" s="24">
        <v>-3500</v>
      </c>
      <c r="H154" s="24"/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8"/>
      <c r="O154" s="3"/>
    </row>
    <row r="155" spans="1:19" outlineLevel="1" x14ac:dyDescent="0.2">
      <c r="A155" s="52" t="s">
        <v>230</v>
      </c>
      <c r="B155" s="11" t="s">
        <v>56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/>
      <c r="I155" s="24">
        <v>1552</v>
      </c>
      <c r="J155" s="24">
        <v>0</v>
      </c>
      <c r="K155" s="24">
        <v>0</v>
      </c>
      <c r="L155" s="24">
        <v>0</v>
      </c>
      <c r="M155" s="24">
        <v>81</v>
      </c>
      <c r="N155" s="8"/>
      <c r="O155" s="3"/>
    </row>
    <row r="156" spans="1:19" outlineLevel="1" x14ac:dyDescent="0.2">
      <c r="A156" s="52" t="s">
        <v>231</v>
      </c>
      <c r="B156" s="11" t="s">
        <v>69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/>
      <c r="I156" s="24">
        <v>1500</v>
      </c>
      <c r="J156" s="24">
        <v>0</v>
      </c>
      <c r="K156" s="24">
        <v>0</v>
      </c>
      <c r="L156" s="24">
        <v>0</v>
      </c>
      <c r="M156" s="24">
        <v>0</v>
      </c>
      <c r="N156" s="8"/>
      <c r="O156" s="3"/>
    </row>
    <row r="157" spans="1:19" outlineLevel="1" x14ac:dyDescent="0.2">
      <c r="A157" s="52" t="s">
        <v>260</v>
      </c>
      <c r="B157" s="11" t="s">
        <v>261</v>
      </c>
      <c r="C157" s="24">
        <v>46000.000000000007</v>
      </c>
      <c r="D157" s="24">
        <v>7344</v>
      </c>
      <c r="E157" s="24">
        <v>38656.000000000007</v>
      </c>
      <c r="F157" s="24">
        <v>0</v>
      </c>
      <c r="G157" s="24">
        <v>38656.000000000007</v>
      </c>
      <c r="H157" s="24"/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8"/>
      <c r="O157" s="3"/>
    </row>
    <row r="158" spans="1:19" outlineLevel="1" x14ac:dyDescent="0.2">
      <c r="A158" s="52" t="s">
        <v>240</v>
      </c>
      <c r="B158" s="11" t="s">
        <v>241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/>
      <c r="I158" s="24">
        <v>0</v>
      </c>
      <c r="J158" s="24">
        <v>0</v>
      </c>
      <c r="K158" s="24">
        <v>0</v>
      </c>
      <c r="L158" s="24">
        <v>0</v>
      </c>
      <c r="M158" s="24">
        <v>0</v>
      </c>
      <c r="N158" s="8"/>
      <c r="O158" s="3"/>
    </row>
    <row r="159" spans="1:19" outlineLevel="1" x14ac:dyDescent="0.2">
      <c r="A159" s="52" t="s">
        <v>232</v>
      </c>
      <c r="B159" s="11" t="s">
        <v>242</v>
      </c>
      <c r="C159" s="24">
        <v>508940</v>
      </c>
      <c r="D159" s="24">
        <v>0</v>
      </c>
      <c r="E159" s="24">
        <v>508940</v>
      </c>
      <c r="F159" s="24">
        <v>0</v>
      </c>
      <c r="G159" s="24">
        <v>508940</v>
      </c>
      <c r="H159" s="24"/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8"/>
      <c r="P159" s="3"/>
    </row>
    <row r="160" spans="1:19" outlineLevel="1" x14ac:dyDescent="0.2">
      <c r="A160" s="52" t="s">
        <v>233</v>
      </c>
      <c r="B160" s="11" t="s">
        <v>243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/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"/>
      <c r="O160" s="3"/>
      <c r="P160" s="3"/>
      <c r="Q160" s="8"/>
      <c r="S160" s="41"/>
    </row>
    <row r="161" spans="1:19" outlineLevel="1" x14ac:dyDescent="0.2">
      <c r="A161" s="52" t="s">
        <v>234</v>
      </c>
      <c r="B161" s="11" t="s">
        <v>245</v>
      </c>
      <c r="C161" s="24">
        <v>2500</v>
      </c>
      <c r="D161" s="24">
        <v>2303</v>
      </c>
      <c r="E161" s="24">
        <v>197</v>
      </c>
      <c r="F161" s="24">
        <v>0</v>
      </c>
      <c r="G161" s="24">
        <v>197</v>
      </c>
      <c r="H161" s="24"/>
      <c r="I161" s="24">
        <v>0</v>
      </c>
      <c r="J161" s="24">
        <v>0</v>
      </c>
      <c r="K161" s="24">
        <v>1545</v>
      </c>
      <c r="L161" s="24">
        <v>0</v>
      </c>
      <c r="M161" s="24">
        <v>0</v>
      </c>
      <c r="N161" s="2"/>
      <c r="O161" s="3"/>
      <c r="P161" s="3"/>
      <c r="Q161" s="8"/>
      <c r="S161" s="41"/>
    </row>
    <row r="162" spans="1:19" outlineLevel="1" x14ac:dyDescent="0.2">
      <c r="A162" s="52" t="s">
        <v>235</v>
      </c>
      <c r="B162" s="11" t="s">
        <v>246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/>
      <c r="I162" s="24">
        <v>0</v>
      </c>
      <c r="J162" s="24">
        <v>0</v>
      </c>
      <c r="K162" s="24">
        <v>832</v>
      </c>
      <c r="L162" s="24">
        <v>0</v>
      </c>
      <c r="M162" s="24">
        <v>0</v>
      </c>
      <c r="N162" s="2"/>
      <c r="O162" s="3"/>
      <c r="P162" s="3"/>
      <c r="Q162" s="8"/>
      <c r="S162" s="41"/>
    </row>
    <row r="163" spans="1:19" outlineLevel="1" x14ac:dyDescent="0.2">
      <c r="A163" s="52" t="s">
        <v>262</v>
      </c>
      <c r="B163" s="11" t="s">
        <v>263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/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"/>
    </row>
    <row r="164" spans="1:19" outlineLevel="1" x14ac:dyDescent="0.2">
      <c r="A164" s="52" t="s">
        <v>236</v>
      </c>
      <c r="B164" s="10" t="s">
        <v>244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/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"/>
    </row>
    <row r="165" spans="1:19" ht="15" customHeight="1" outlineLevel="1" x14ac:dyDescent="0.2">
      <c r="A165" s="52" t="s">
        <v>237</v>
      </c>
      <c r="B165" s="10" t="s">
        <v>63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/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"/>
    </row>
    <row r="166" spans="1:19" s="43" customFormat="1" outlineLevel="1" x14ac:dyDescent="0.2">
      <c r="A166" s="34"/>
      <c r="B166" s="11" t="s">
        <v>57</v>
      </c>
      <c r="C166" s="25">
        <f>SUM(C92:C165)</f>
        <v>2216752</v>
      </c>
      <c r="D166" s="25">
        <f>SUM(D92:D165)</f>
        <v>543771</v>
      </c>
      <c r="E166" s="25">
        <f>C166-D166</f>
        <v>1672981</v>
      </c>
      <c r="F166" s="25">
        <f>SUM(F92:F165)</f>
        <v>201138.02</v>
      </c>
      <c r="G166" s="25">
        <f t="shared" ref="G166" si="41">E166-F166</f>
        <v>1471842.98</v>
      </c>
      <c r="H166" s="25"/>
      <c r="I166" s="25">
        <f>SUM(I92:I165)</f>
        <v>111448</v>
      </c>
      <c r="J166" s="25">
        <f>SUM(J92:J165)</f>
        <v>25146</v>
      </c>
      <c r="K166" s="25">
        <f>SUM(K92:K165)</f>
        <v>2826</v>
      </c>
      <c r="L166" s="25">
        <f>SUM(L92:L165)</f>
        <v>0</v>
      </c>
      <c r="M166" s="25">
        <f>SUM(M92:M165)</f>
        <v>21987</v>
      </c>
      <c r="N166" s="42"/>
    </row>
    <row r="167" spans="1:19" outlineLevel="1" x14ac:dyDescent="0.2">
      <c r="B167" s="4" t="s">
        <v>58</v>
      </c>
    </row>
    <row r="168" spans="1:19" ht="20.65" customHeight="1" outlineLevel="1" x14ac:dyDescent="0.2">
      <c r="A168" s="54" t="s">
        <v>249</v>
      </c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</row>
    <row r="169" spans="1:19" ht="13.5" customHeight="1" outlineLevel="1" x14ac:dyDescent="0.2">
      <c r="A169" s="54" t="s">
        <v>269</v>
      </c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16"/>
    </row>
    <row r="170" spans="1:19" outlineLevel="1" x14ac:dyDescent="0.2">
      <c r="A170" s="58" t="s">
        <v>59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16"/>
    </row>
    <row r="171" spans="1:19" outlineLevel="1" x14ac:dyDescent="0.2">
      <c r="A171" s="54" t="s">
        <v>1</v>
      </c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</row>
    <row r="172" spans="1:19" ht="13.5" outlineLevel="1" thickBot="1" x14ac:dyDescent="0.25">
      <c r="A172" s="29"/>
      <c r="B172" s="30"/>
      <c r="C172" s="17"/>
      <c r="D172" s="17"/>
      <c r="E172" s="36"/>
      <c r="F172" s="18"/>
      <c r="G172" s="18"/>
      <c r="H172" s="18"/>
      <c r="I172" s="17"/>
      <c r="J172" s="17"/>
      <c r="K172" s="17"/>
      <c r="L172" s="17"/>
      <c r="M172" s="17"/>
    </row>
    <row r="173" spans="1:19" ht="13.5" outlineLevel="1" thickBot="1" x14ac:dyDescent="0.25">
      <c r="A173" s="31"/>
      <c r="B173" s="32"/>
      <c r="C173" s="37" t="s">
        <v>2</v>
      </c>
      <c r="D173" s="19"/>
      <c r="E173" s="19"/>
      <c r="F173" s="19"/>
      <c r="G173" s="38"/>
      <c r="H173" s="39"/>
      <c r="I173" s="55" t="s">
        <v>3</v>
      </c>
      <c r="J173" s="56"/>
      <c r="K173" s="56"/>
      <c r="L173" s="56"/>
      <c r="M173" s="57"/>
      <c r="N173" s="8"/>
    </row>
    <row r="174" spans="1:19" ht="26.25" outlineLevel="1" thickBot="1" x14ac:dyDescent="0.25">
      <c r="A174" s="33" t="s">
        <v>4</v>
      </c>
      <c r="B174" s="33" t="s">
        <v>5</v>
      </c>
      <c r="C174" s="20" t="s">
        <v>6</v>
      </c>
      <c r="D174" s="21" t="s">
        <v>7</v>
      </c>
      <c r="E174" s="21" t="s">
        <v>8</v>
      </c>
      <c r="F174" s="21" t="s">
        <v>9</v>
      </c>
      <c r="G174" s="22" t="s">
        <v>10</v>
      </c>
      <c r="H174" s="40"/>
      <c r="I174" s="20" t="s">
        <v>11</v>
      </c>
      <c r="J174" s="23" t="s">
        <v>70</v>
      </c>
      <c r="K174" s="21" t="s">
        <v>12</v>
      </c>
      <c r="L174" s="23" t="s">
        <v>13</v>
      </c>
      <c r="M174" s="23" t="s">
        <v>14</v>
      </c>
      <c r="N174" s="1"/>
      <c r="P174" s="7"/>
      <c r="Q174" s="8"/>
    </row>
    <row r="175" spans="1:19" outlineLevel="1" x14ac:dyDescent="0.2">
      <c r="A175" s="10" t="s">
        <v>176</v>
      </c>
      <c r="B175" s="11" t="s">
        <v>15</v>
      </c>
      <c r="C175" s="24">
        <f>SUMIF($A$8:$A$81,$A175,C$8:C$81)-SUMIF($A$92:$A$165,$A175,C$92:C$165)</f>
        <v>0</v>
      </c>
      <c r="D175" s="24">
        <f>SUMIF($A$8:$A$81,$A175,D$8:D$81)-SUMIF($A$92:$A$165,$A175,D$92:D$165)</f>
        <v>22314</v>
      </c>
      <c r="E175" s="24">
        <f>SUMIF($A$8:$A$81,$A175,E$8:E$81)-SUMIF($A$92:$A$165,$A175,E$92:E$165)</f>
        <v>-22314</v>
      </c>
      <c r="F175" s="24">
        <f>SUMIF($A$8:$A$81,$A175,F$8:F$81)-SUMIF($A$92:$A$165,$A175,F$92:F$165)</f>
        <v>0</v>
      </c>
      <c r="G175" s="24">
        <f t="shared" ref="G175" si="42">E175-F175</f>
        <v>-22314</v>
      </c>
      <c r="H175" s="24"/>
      <c r="I175" s="24">
        <f>SUMIF($A$8:$A$81,$A175,I$8:I$81)-SUMIF($A$92:$A$165,$A175,I$92:I$165)</f>
        <v>1000</v>
      </c>
      <c r="J175" s="24">
        <f>SUMIF($A$8:$A$81,$A175,J$8:J$81)-SUMIF($A$92:$A$165,$A175,J$92:J$165)</f>
        <v>0</v>
      </c>
      <c r="K175" s="24">
        <f>SUMIF($A$8:$A$81,$A175,K$8:K$81)-SUMIF($A$92:$A$165,$A175,K$92:K$165)</f>
        <v>40</v>
      </c>
      <c r="L175" s="24">
        <f>SUMIF($A$8:$A$81,$A175,L$8:L$81)-SUMIF($A$92:$A$165,$A175,L$92:L$165)</f>
        <v>0</v>
      </c>
      <c r="M175" s="24">
        <f>SUMIF($A$8:$A$81,$A175,M$8:M$81)-SUMIF($A$92:$A$165,$A175,M$92:M$165)</f>
        <v>0</v>
      </c>
      <c r="N175" s="2"/>
      <c r="P175" s="9"/>
      <c r="Q175" s="8"/>
    </row>
    <row r="176" spans="1:19" outlineLevel="1" x14ac:dyDescent="0.2">
      <c r="A176" s="10" t="s">
        <v>177</v>
      </c>
      <c r="B176" s="11" t="s">
        <v>16</v>
      </c>
      <c r="C176" s="24">
        <f t="shared" ref="C176:F207" si="43">SUMIF($A$8:$A$81,$A176,C$8:C$81)-SUMIF($A$92:$A$165,$A176,C$92:C$165)</f>
        <v>0</v>
      </c>
      <c r="D176" s="24">
        <f t="shared" si="43"/>
        <v>0</v>
      </c>
      <c r="E176" s="24">
        <f t="shared" si="43"/>
        <v>0</v>
      </c>
      <c r="F176" s="24">
        <f t="shared" si="43"/>
        <v>0</v>
      </c>
      <c r="G176" s="24">
        <f t="shared" ref="G176:G239" si="44">E176-F176</f>
        <v>0</v>
      </c>
      <c r="H176" s="24"/>
      <c r="I176" s="24">
        <f t="shared" ref="I176:M207" si="45">SUMIF($A$8:$A$81,$A176,I$8:I$81)-SUMIF($A$92:$A$165,$A176,I$92:I$165)</f>
        <v>1069</v>
      </c>
      <c r="J176" s="24">
        <f t="shared" si="45"/>
        <v>0</v>
      </c>
      <c r="K176" s="24">
        <f t="shared" si="45"/>
        <v>0</v>
      </c>
      <c r="L176" s="24">
        <f t="shared" si="45"/>
        <v>0</v>
      </c>
      <c r="M176" s="24">
        <f t="shared" si="45"/>
        <v>0</v>
      </c>
      <c r="N176" s="8"/>
      <c r="P176" s="9"/>
      <c r="Q176" s="8"/>
    </row>
    <row r="177" spans="1:17" outlineLevel="1" x14ac:dyDescent="0.2">
      <c r="A177" s="51" t="s">
        <v>247</v>
      </c>
      <c r="B177" s="11" t="s">
        <v>248</v>
      </c>
      <c r="C177" s="24">
        <f t="shared" si="43"/>
        <v>0</v>
      </c>
      <c r="D177" s="24">
        <f t="shared" si="43"/>
        <v>280</v>
      </c>
      <c r="E177" s="24">
        <f t="shared" si="43"/>
        <v>-280</v>
      </c>
      <c r="F177" s="24">
        <f t="shared" si="43"/>
        <v>-279.72000000000116</v>
      </c>
      <c r="G177" s="24">
        <f t="shared" si="44"/>
        <v>-0.27999999999883585</v>
      </c>
      <c r="H177" s="24"/>
      <c r="I177" s="24">
        <f t="shared" si="45"/>
        <v>0</v>
      </c>
      <c r="J177" s="24">
        <f t="shared" si="45"/>
        <v>0</v>
      </c>
      <c r="K177" s="24">
        <f t="shared" si="45"/>
        <v>0</v>
      </c>
      <c r="L177" s="24">
        <f t="shared" si="45"/>
        <v>0</v>
      </c>
      <c r="M177" s="24">
        <f t="shared" si="45"/>
        <v>0</v>
      </c>
      <c r="N177" s="8"/>
      <c r="P177" s="9"/>
      <c r="Q177" s="8"/>
    </row>
    <row r="178" spans="1:17" outlineLevel="1" x14ac:dyDescent="0.2">
      <c r="A178" s="10" t="s">
        <v>178</v>
      </c>
      <c r="B178" s="11" t="s">
        <v>174</v>
      </c>
      <c r="C178" s="24">
        <f t="shared" si="43"/>
        <v>0</v>
      </c>
      <c r="D178" s="24">
        <f t="shared" si="43"/>
        <v>0</v>
      </c>
      <c r="E178" s="24">
        <f t="shared" si="43"/>
        <v>0</v>
      </c>
      <c r="F178" s="24">
        <f t="shared" si="43"/>
        <v>0</v>
      </c>
      <c r="G178" s="24">
        <f t="shared" si="44"/>
        <v>0</v>
      </c>
      <c r="H178" s="24"/>
      <c r="I178" s="24">
        <f t="shared" si="45"/>
        <v>0</v>
      </c>
      <c r="J178" s="24">
        <f t="shared" si="45"/>
        <v>0</v>
      </c>
      <c r="K178" s="24">
        <f t="shared" si="45"/>
        <v>0</v>
      </c>
      <c r="L178" s="24">
        <f t="shared" si="45"/>
        <v>0</v>
      </c>
      <c r="M178" s="24">
        <f t="shared" si="45"/>
        <v>0</v>
      </c>
      <c r="N178" s="8"/>
      <c r="P178" s="9"/>
      <c r="Q178" s="8"/>
    </row>
    <row r="179" spans="1:17" outlineLevel="1" x14ac:dyDescent="0.2">
      <c r="A179" s="10" t="s">
        <v>179</v>
      </c>
      <c r="B179" s="11" t="s">
        <v>73</v>
      </c>
      <c r="C179" s="24">
        <f t="shared" si="43"/>
        <v>0</v>
      </c>
      <c r="D179" s="24">
        <f t="shared" si="43"/>
        <v>0</v>
      </c>
      <c r="E179" s="24">
        <f t="shared" si="43"/>
        <v>0</v>
      </c>
      <c r="F179" s="24">
        <f t="shared" si="43"/>
        <v>0</v>
      </c>
      <c r="G179" s="24">
        <f t="shared" si="44"/>
        <v>0</v>
      </c>
      <c r="H179" s="24"/>
      <c r="I179" s="24">
        <f t="shared" si="45"/>
        <v>0</v>
      </c>
      <c r="J179" s="24">
        <f t="shared" si="45"/>
        <v>0</v>
      </c>
      <c r="K179" s="24">
        <f t="shared" si="45"/>
        <v>0</v>
      </c>
      <c r="L179" s="24">
        <f t="shared" si="45"/>
        <v>0</v>
      </c>
      <c r="M179" s="24">
        <f t="shared" si="45"/>
        <v>0</v>
      </c>
      <c r="N179" s="8"/>
      <c r="P179" s="9"/>
      <c r="Q179" s="8"/>
    </row>
    <row r="180" spans="1:17" outlineLevel="1" x14ac:dyDescent="0.2">
      <c r="A180" s="10" t="s">
        <v>180</v>
      </c>
      <c r="B180" s="11" t="s">
        <v>17</v>
      </c>
      <c r="C180" s="24">
        <f t="shared" si="43"/>
        <v>0</v>
      </c>
      <c r="D180" s="24">
        <f t="shared" si="43"/>
        <v>7717</v>
      </c>
      <c r="E180" s="24">
        <f t="shared" si="43"/>
        <v>-7717</v>
      </c>
      <c r="F180" s="24">
        <f t="shared" si="43"/>
        <v>0</v>
      </c>
      <c r="G180" s="24">
        <f t="shared" si="44"/>
        <v>-7717</v>
      </c>
      <c r="H180" s="24"/>
      <c r="I180" s="24">
        <f t="shared" si="45"/>
        <v>0</v>
      </c>
      <c r="J180" s="24">
        <f t="shared" si="45"/>
        <v>0</v>
      </c>
      <c r="K180" s="24">
        <f t="shared" si="45"/>
        <v>0</v>
      </c>
      <c r="L180" s="24">
        <f t="shared" si="45"/>
        <v>0</v>
      </c>
      <c r="M180" s="24">
        <f t="shared" si="45"/>
        <v>0</v>
      </c>
      <c r="N180" s="8"/>
      <c r="P180" s="9"/>
      <c r="Q180" s="8"/>
    </row>
    <row r="181" spans="1:17" outlineLevel="1" x14ac:dyDescent="0.2">
      <c r="A181" s="51" t="s">
        <v>258</v>
      </c>
      <c r="B181" s="11" t="s">
        <v>259</v>
      </c>
      <c r="C181" s="24">
        <f t="shared" si="43"/>
        <v>0</v>
      </c>
      <c r="D181" s="24">
        <f t="shared" si="43"/>
        <v>0</v>
      </c>
      <c r="E181" s="24">
        <f t="shared" si="43"/>
        <v>0</v>
      </c>
      <c r="F181" s="24">
        <f t="shared" si="43"/>
        <v>0</v>
      </c>
      <c r="G181" s="24">
        <f t="shared" si="44"/>
        <v>0</v>
      </c>
      <c r="H181" s="24"/>
      <c r="I181" s="24">
        <f t="shared" si="45"/>
        <v>0</v>
      </c>
      <c r="J181" s="24">
        <f t="shared" si="45"/>
        <v>0</v>
      </c>
      <c r="K181" s="24">
        <f t="shared" si="45"/>
        <v>0</v>
      </c>
      <c r="L181" s="24">
        <f t="shared" si="45"/>
        <v>0</v>
      </c>
      <c r="M181" s="24">
        <f t="shared" si="45"/>
        <v>0</v>
      </c>
      <c r="N181" s="8"/>
      <c r="P181" s="9"/>
      <c r="Q181" s="8"/>
    </row>
    <row r="182" spans="1:17" outlineLevel="1" x14ac:dyDescent="0.2">
      <c r="A182" s="10" t="s">
        <v>181</v>
      </c>
      <c r="B182" s="11" t="s">
        <v>67</v>
      </c>
      <c r="C182" s="24">
        <f t="shared" si="43"/>
        <v>0</v>
      </c>
      <c r="D182" s="24">
        <f t="shared" si="43"/>
        <v>0</v>
      </c>
      <c r="E182" s="24">
        <f t="shared" si="43"/>
        <v>0</v>
      </c>
      <c r="F182" s="24">
        <f t="shared" si="43"/>
        <v>0</v>
      </c>
      <c r="G182" s="24">
        <f t="shared" si="44"/>
        <v>0</v>
      </c>
      <c r="H182" s="24"/>
      <c r="I182" s="24">
        <f t="shared" si="45"/>
        <v>764</v>
      </c>
      <c r="J182" s="24">
        <f t="shared" si="45"/>
        <v>0</v>
      </c>
      <c r="K182" s="24">
        <f t="shared" si="45"/>
        <v>0</v>
      </c>
      <c r="L182" s="24">
        <f t="shared" si="45"/>
        <v>0</v>
      </c>
      <c r="M182" s="24">
        <f t="shared" si="45"/>
        <v>0</v>
      </c>
      <c r="N182" s="8"/>
      <c r="P182" s="9"/>
      <c r="Q182" s="8"/>
    </row>
    <row r="183" spans="1:17" outlineLevel="1" x14ac:dyDescent="0.2">
      <c r="A183" s="10" t="s">
        <v>182</v>
      </c>
      <c r="B183" s="11" t="s">
        <v>18</v>
      </c>
      <c r="C183" s="24">
        <f t="shared" si="43"/>
        <v>0</v>
      </c>
      <c r="D183" s="24">
        <f t="shared" si="43"/>
        <v>792</v>
      </c>
      <c r="E183" s="24">
        <f t="shared" si="43"/>
        <v>-792</v>
      </c>
      <c r="F183" s="24">
        <f t="shared" si="43"/>
        <v>0</v>
      </c>
      <c r="G183" s="24">
        <f t="shared" si="44"/>
        <v>-792</v>
      </c>
      <c r="H183" s="24"/>
      <c r="I183" s="24">
        <f t="shared" si="45"/>
        <v>0</v>
      </c>
      <c r="J183" s="24">
        <f t="shared" si="45"/>
        <v>0</v>
      </c>
      <c r="K183" s="24">
        <f t="shared" si="45"/>
        <v>0</v>
      </c>
      <c r="L183" s="24">
        <f t="shared" si="45"/>
        <v>0</v>
      </c>
      <c r="M183" s="24">
        <f t="shared" si="45"/>
        <v>0</v>
      </c>
      <c r="N183" s="8"/>
      <c r="P183" s="9"/>
      <c r="Q183" s="8"/>
    </row>
    <row r="184" spans="1:17" ht="14.1" customHeight="1" outlineLevel="1" x14ac:dyDescent="0.2">
      <c r="A184" s="10" t="s">
        <v>183</v>
      </c>
      <c r="B184" s="11" t="s">
        <v>60</v>
      </c>
      <c r="C184" s="24">
        <f t="shared" si="43"/>
        <v>0</v>
      </c>
      <c r="D184" s="24">
        <f t="shared" si="43"/>
        <v>45</v>
      </c>
      <c r="E184" s="24">
        <f t="shared" si="43"/>
        <v>-45</v>
      </c>
      <c r="F184" s="24">
        <f t="shared" si="43"/>
        <v>-45</v>
      </c>
      <c r="G184" s="24">
        <f t="shared" si="44"/>
        <v>0</v>
      </c>
      <c r="H184" s="24"/>
      <c r="I184" s="24">
        <f t="shared" si="45"/>
        <v>3135</v>
      </c>
      <c r="J184" s="24">
        <f t="shared" si="45"/>
        <v>0</v>
      </c>
      <c r="K184" s="24">
        <f t="shared" si="45"/>
        <v>0</v>
      </c>
      <c r="L184" s="24">
        <f t="shared" si="45"/>
        <v>0</v>
      </c>
      <c r="M184" s="24">
        <f t="shared" si="45"/>
        <v>0</v>
      </c>
      <c r="N184" s="2"/>
      <c r="P184" s="13"/>
      <c r="Q184" s="8"/>
    </row>
    <row r="185" spans="1:17" outlineLevel="1" x14ac:dyDescent="0.2">
      <c r="A185" s="10" t="s">
        <v>184</v>
      </c>
      <c r="B185" s="11" t="s">
        <v>19</v>
      </c>
      <c r="C185" s="24">
        <f t="shared" si="43"/>
        <v>0</v>
      </c>
      <c r="D185" s="24">
        <f t="shared" si="43"/>
        <v>11092</v>
      </c>
      <c r="E185" s="24">
        <f t="shared" si="43"/>
        <v>-11092</v>
      </c>
      <c r="F185" s="24">
        <f t="shared" si="43"/>
        <v>-15282.399999999998</v>
      </c>
      <c r="G185" s="24">
        <f t="shared" si="44"/>
        <v>4190.3999999999978</v>
      </c>
      <c r="H185" s="24"/>
      <c r="I185" s="24">
        <f t="shared" si="45"/>
        <v>0</v>
      </c>
      <c r="J185" s="24">
        <f t="shared" si="45"/>
        <v>0</v>
      </c>
      <c r="K185" s="24">
        <f t="shared" si="45"/>
        <v>0</v>
      </c>
      <c r="L185" s="24">
        <f t="shared" si="45"/>
        <v>0</v>
      </c>
      <c r="M185" s="24">
        <f t="shared" si="45"/>
        <v>0</v>
      </c>
      <c r="N185" s="8"/>
      <c r="P185" s="12"/>
      <c r="Q185" s="8"/>
    </row>
    <row r="186" spans="1:17" outlineLevel="1" x14ac:dyDescent="0.2">
      <c r="A186" s="53" t="s">
        <v>252</v>
      </c>
      <c r="B186" s="11" t="s">
        <v>253</v>
      </c>
      <c r="C186" s="24">
        <f t="shared" si="43"/>
        <v>0</v>
      </c>
      <c r="D186" s="24">
        <f t="shared" si="43"/>
        <v>0</v>
      </c>
      <c r="E186" s="24">
        <f t="shared" si="43"/>
        <v>0</v>
      </c>
      <c r="F186" s="24">
        <f t="shared" si="43"/>
        <v>0</v>
      </c>
      <c r="G186" s="24">
        <f t="shared" si="44"/>
        <v>0</v>
      </c>
      <c r="H186" s="24"/>
      <c r="I186" s="24">
        <f t="shared" si="45"/>
        <v>270</v>
      </c>
      <c r="J186" s="24">
        <f t="shared" si="45"/>
        <v>0</v>
      </c>
      <c r="K186" s="24">
        <f t="shared" si="45"/>
        <v>0</v>
      </c>
      <c r="L186" s="24">
        <f t="shared" si="45"/>
        <v>0</v>
      </c>
      <c r="M186" s="24">
        <f t="shared" si="45"/>
        <v>0</v>
      </c>
      <c r="N186" s="8"/>
      <c r="P186" s="12"/>
      <c r="Q186" s="8"/>
    </row>
    <row r="187" spans="1:17" outlineLevel="1" x14ac:dyDescent="0.2">
      <c r="A187" s="10" t="s">
        <v>185</v>
      </c>
      <c r="B187" s="11" t="s">
        <v>65</v>
      </c>
      <c r="C187" s="24">
        <f t="shared" si="43"/>
        <v>0</v>
      </c>
      <c r="D187" s="24">
        <f t="shared" si="43"/>
        <v>0</v>
      </c>
      <c r="E187" s="24">
        <f t="shared" si="43"/>
        <v>0</v>
      </c>
      <c r="F187" s="24">
        <f t="shared" si="43"/>
        <v>0</v>
      </c>
      <c r="G187" s="24">
        <f t="shared" si="44"/>
        <v>0</v>
      </c>
      <c r="H187" s="24"/>
      <c r="I187" s="24">
        <f t="shared" si="45"/>
        <v>6</v>
      </c>
      <c r="J187" s="24">
        <f t="shared" si="45"/>
        <v>0</v>
      </c>
      <c r="K187" s="24">
        <f t="shared" si="45"/>
        <v>0</v>
      </c>
      <c r="L187" s="24">
        <f t="shared" si="45"/>
        <v>0</v>
      </c>
      <c r="M187" s="24">
        <f t="shared" si="45"/>
        <v>0</v>
      </c>
      <c r="N187" s="8"/>
      <c r="P187" s="12"/>
      <c r="Q187" s="8"/>
    </row>
    <row r="188" spans="1:17" outlineLevel="1" x14ac:dyDescent="0.2">
      <c r="A188" s="52" t="s">
        <v>256</v>
      </c>
      <c r="B188" s="11" t="s">
        <v>257</v>
      </c>
      <c r="C188" s="24">
        <f t="shared" si="43"/>
        <v>0</v>
      </c>
      <c r="D188" s="24">
        <f t="shared" si="43"/>
        <v>0</v>
      </c>
      <c r="E188" s="24">
        <f t="shared" si="43"/>
        <v>0</v>
      </c>
      <c r="F188" s="24">
        <f t="shared" si="43"/>
        <v>0</v>
      </c>
      <c r="G188" s="24">
        <f t="shared" si="44"/>
        <v>0</v>
      </c>
      <c r="H188" s="24"/>
      <c r="I188" s="24">
        <f t="shared" si="45"/>
        <v>0</v>
      </c>
      <c r="J188" s="24">
        <f t="shared" si="45"/>
        <v>0</v>
      </c>
      <c r="K188" s="24">
        <f t="shared" si="45"/>
        <v>0</v>
      </c>
      <c r="L188" s="24">
        <f t="shared" si="45"/>
        <v>0</v>
      </c>
      <c r="M188" s="24">
        <f t="shared" si="45"/>
        <v>0</v>
      </c>
      <c r="N188" s="8"/>
      <c r="P188" s="12"/>
      <c r="Q188" s="8"/>
    </row>
    <row r="189" spans="1:17" outlineLevel="1" x14ac:dyDescent="0.2">
      <c r="A189" s="10" t="s">
        <v>186</v>
      </c>
      <c r="B189" s="11" t="s">
        <v>20</v>
      </c>
      <c r="C189" s="24">
        <f t="shared" si="43"/>
        <v>0</v>
      </c>
      <c r="D189" s="24">
        <f t="shared" si="43"/>
        <v>0</v>
      </c>
      <c r="E189" s="24">
        <f t="shared" si="43"/>
        <v>0</v>
      </c>
      <c r="F189" s="24">
        <f t="shared" si="43"/>
        <v>0</v>
      </c>
      <c r="G189" s="24">
        <f t="shared" si="44"/>
        <v>0</v>
      </c>
      <c r="H189" s="24"/>
      <c r="I189" s="24">
        <f t="shared" si="45"/>
        <v>0</v>
      </c>
      <c r="J189" s="24">
        <f t="shared" si="45"/>
        <v>0</v>
      </c>
      <c r="K189" s="24">
        <f t="shared" si="45"/>
        <v>0</v>
      </c>
      <c r="L189" s="24">
        <f t="shared" si="45"/>
        <v>0</v>
      </c>
      <c r="M189" s="24">
        <f t="shared" si="45"/>
        <v>0</v>
      </c>
      <c r="N189" s="8"/>
      <c r="P189" s="12"/>
      <c r="Q189" s="8"/>
    </row>
    <row r="190" spans="1:17" outlineLevel="1" x14ac:dyDescent="0.2">
      <c r="A190" s="10" t="s">
        <v>187</v>
      </c>
      <c r="B190" s="11" t="s">
        <v>21</v>
      </c>
      <c r="C190" s="24">
        <f t="shared" si="43"/>
        <v>0</v>
      </c>
      <c r="D190" s="24">
        <f t="shared" si="43"/>
        <v>3514</v>
      </c>
      <c r="E190" s="24">
        <f t="shared" si="43"/>
        <v>-3514</v>
      </c>
      <c r="F190" s="24">
        <f t="shared" si="43"/>
        <v>0</v>
      </c>
      <c r="G190" s="24">
        <f t="shared" si="44"/>
        <v>-3514</v>
      </c>
      <c r="H190" s="24"/>
      <c r="I190" s="24">
        <f t="shared" si="45"/>
        <v>0</v>
      </c>
      <c r="J190" s="24">
        <f t="shared" si="45"/>
        <v>0</v>
      </c>
      <c r="K190" s="24">
        <f t="shared" si="45"/>
        <v>0</v>
      </c>
      <c r="L190" s="24">
        <f t="shared" si="45"/>
        <v>0</v>
      </c>
      <c r="M190" s="24">
        <f t="shared" si="45"/>
        <v>0</v>
      </c>
      <c r="N190" s="8"/>
      <c r="P190" s="8"/>
      <c r="Q190" s="8"/>
    </row>
    <row r="191" spans="1:17" outlineLevel="1" x14ac:dyDescent="0.2">
      <c r="A191" s="10" t="s">
        <v>188</v>
      </c>
      <c r="B191" s="11" t="s">
        <v>22</v>
      </c>
      <c r="C191" s="24">
        <f t="shared" si="43"/>
        <v>0</v>
      </c>
      <c r="D191" s="24">
        <f t="shared" si="43"/>
        <v>0</v>
      </c>
      <c r="E191" s="24">
        <f t="shared" si="43"/>
        <v>0</v>
      </c>
      <c r="F191" s="24">
        <f t="shared" si="43"/>
        <v>0</v>
      </c>
      <c r="G191" s="24">
        <f t="shared" si="44"/>
        <v>0</v>
      </c>
      <c r="H191" s="24"/>
      <c r="I191" s="24">
        <f t="shared" si="45"/>
        <v>0</v>
      </c>
      <c r="J191" s="24">
        <f t="shared" si="45"/>
        <v>0</v>
      </c>
      <c r="K191" s="24">
        <f t="shared" si="45"/>
        <v>0</v>
      </c>
      <c r="L191" s="24">
        <f t="shared" si="45"/>
        <v>0</v>
      </c>
      <c r="M191" s="24">
        <f t="shared" si="45"/>
        <v>0</v>
      </c>
      <c r="N191" s="8"/>
    </row>
    <row r="192" spans="1:17" outlineLevel="1" x14ac:dyDescent="0.2">
      <c r="A192" s="10" t="s">
        <v>189</v>
      </c>
      <c r="B192" s="11" t="s">
        <v>23</v>
      </c>
      <c r="C192" s="24">
        <f t="shared" si="43"/>
        <v>0</v>
      </c>
      <c r="D192" s="24">
        <f t="shared" si="43"/>
        <v>105</v>
      </c>
      <c r="E192" s="24">
        <f t="shared" si="43"/>
        <v>-105</v>
      </c>
      <c r="F192" s="24">
        <f t="shared" si="43"/>
        <v>0</v>
      </c>
      <c r="G192" s="24">
        <f t="shared" si="44"/>
        <v>-105</v>
      </c>
      <c r="H192" s="24"/>
      <c r="I192" s="24">
        <f t="shared" si="45"/>
        <v>0</v>
      </c>
      <c r="J192" s="24">
        <f t="shared" si="45"/>
        <v>0</v>
      </c>
      <c r="K192" s="24">
        <f t="shared" si="45"/>
        <v>0</v>
      </c>
      <c r="L192" s="24">
        <f t="shared" si="45"/>
        <v>0</v>
      </c>
      <c r="M192" s="24">
        <f t="shared" si="45"/>
        <v>0</v>
      </c>
      <c r="N192" s="8"/>
    </row>
    <row r="193" spans="1:15" outlineLevel="1" x14ac:dyDescent="0.2">
      <c r="A193" s="10" t="s">
        <v>190</v>
      </c>
      <c r="B193" s="11" t="s">
        <v>24</v>
      </c>
      <c r="C193" s="24">
        <f t="shared" si="43"/>
        <v>0</v>
      </c>
      <c r="D193" s="24">
        <f t="shared" si="43"/>
        <v>3644</v>
      </c>
      <c r="E193" s="24">
        <f t="shared" si="43"/>
        <v>-3644</v>
      </c>
      <c r="F193" s="24">
        <f t="shared" si="43"/>
        <v>0</v>
      </c>
      <c r="G193" s="24">
        <f t="shared" si="44"/>
        <v>-3644</v>
      </c>
      <c r="H193" s="24"/>
      <c r="I193" s="24">
        <f t="shared" si="45"/>
        <v>0</v>
      </c>
      <c r="J193" s="24">
        <f t="shared" si="45"/>
        <v>0</v>
      </c>
      <c r="K193" s="24">
        <f t="shared" si="45"/>
        <v>0</v>
      </c>
      <c r="L193" s="24">
        <f t="shared" si="45"/>
        <v>0</v>
      </c>
      <c r="M193" s="24">
        <f t="shared" si="45"/>
        <v>220</v>
      </c>
      <c r="N193" s="8"/>
    </row>
    <row r="194" spans="1:15" outlineLevel="1" x14ac:dyDescent="0.2">
      <c r="A194" s="10" t="s">
        <v>191</v>
      </c>
      <c r="B194" s="11" t="s">
        <v>25</v>
      </c>
      <c r="C194" s="24">
        <f t="shared" si="43"/>
        <v>0</v>
      </c>
      <c r="D194" s="24">
        <f t="shared" si="43"/>
        <v>0</v>
      </c>
      <c r="E194" s="24">
        <f t="shared" si="43"/>
        <v>0</v>
      </c>
      <c r="F194" s="24">
        <f t="shared" si="43"/>
        <v>0</v>
      </c>
      <c r="G194" s="24">
        <f t="shared" si="44"/>
        <v>0</v>
      </c>
      <c r="H194" s="24"/>
      <c r="I194" s="24">
        <f t="shared" si="45"/>
        <v>0</v>
      </c>
      <c r="J194" s="24">
        <f t="shared" si="45"/>
        <v>0</v>
      </c>
      <c r="K194" s="24">
        <f t="shared" si="45"/>
        <v>0</v>
      </c>
      <c r="L194" s="24">
        <f t="shared" si="45"/>
        <v>0</v>
      </c>
      <c r="M194" s="24">
        <f t="shared" si="45"/>
        <v>0</v>
      </c>
      <c r="N194" s="8"/>
    </row>
    <row r="195" spans="1:15" outlineLevel="1" x14ac:dyDescent="0.2">
      <c r="A195" s="10" t="s">
        <v>192</v>
      </c>
      <c r="B195" s="11" t="s">
        <v>26</v>
      </c>
      <c r="C195" s="24">
        <f t="shared" si="43"/>
        <v>0</v>
      </c>
      <c r="D195" s="24">
        <f t="shared" si="43"/>
        <v>0</v>
      </c>
      <c r="E195" s="24">
        <f t="shared" si="43"/>
        <v>0</v>
      </c>
      <c r="F195" s="24">
        <f t="shared" si="43"/>
        <v>0</v>
      </c>
      <c r="G195" s="24">
        <f t="shared" si="44"/>
        <v>0</v>
      </c>
      <c r="H195" s="24"/>
      <c r="I195" s="24">
        <f t="shared" si="45"/>
        <v>0</v>
      </c>
      <c r="J195" s="24">
        <f t="shared" si="45"/>
        <v>0</v>
      </c>
      <c r="K195" s="24">
        <f t="shared" si="45"/>
        <v>0</v>
      </c>
      <c r="L195" s="24">
        <f t="shared" si="45"/>
        <v>0</v>
      </c>
      <c r="M195" s="24">
        <f t="shared" si="45"/>
        <v>0</v>
      </c>
      <c r="N195" s="2"/>
    </row>
    <row r="196" spans="1:15" outlineLevel="1" x14ac:dyDescent="0.2">
      <c r="A196" s="10" t="s">
        <v>193</v>
      </c>
      <c r="B196" s="11" t="s">
        <v>27</v>
      </c>
      <c r="C196" s="24">
        <f t="shared" si="43"/>
        <v>0</v>
      </c>
      <c r="D196" s="24">
        <f t="shared" si="43"/>
        <v>3253</v>
      </c>
      <c r="E196" s="24">
        <f t="shared" si="43"/>
        <v>-3253</v>
      </c>
      <c r="F196" s="24">
        <f t="shared" si="43"/>
        <v>389.73999999999978</v>
      </c>
      <c r="G196" s="24">
        <f t="shared" si="44"/>
        <v>-3642.74</v>
      </c>
      <c r="H196" s="24"/>
      <c r="I196" s="24">
        <f t="shared" si="45"/>
        <v>256</v>
      </c>
      <c r="J196" s="24">
        <f t="shared" si="45"/>
        <v>365</v>
      </c>
      <c r="K196" s="24">
        <f t="shared" si="45"/>
        <v>0</v>
      </c>
      <c r="L196" s="24">
        <f t="shared" si="45"/>
        <v>0</v>
      </c>
      <c r="M196" s="24">
        <f t="shared" si="45"/>
        <v>0</v>
      </c>
      <c r="N196" s="2"/>
    </row>
    <row r="197" spans="1:15" outlineLevel="1" x14ac:dyDescent="0.2">
      <c r="A197" s="10" t="s">
        <v>194</v>
      </c>
      <c r="B197" s="11" t="s">
        <v>61</v>
      </c>
      <c r="C197" s="24">
        <f t="shared" si="43"/>
        <v>0</v>
      </c>
      <c r="D197" s="24">
        <f t="shared" si="43"/>
        <v>0</v>
      </c>
      <c r="E197" s="24">
        <f t="shared" si="43"/>
        <v>0</v>
      </c>
      <c r="F197" s="24">
        <f t="shared" si="43"/>
        <v>829.13</v>
      </c>
      <c r="G197" s="24">
        <f t="shared" si="44"/>
        <v>-829.13</v>
      </c>
      <c r="H197" s="24"/>
      <c r="I197" s="24">
        <f t="shared" si="45"/>
        <v>0</v>
      </c>
      <c r="J197" s="24">
        <f t="shared" si="45"/>
        <v>0</v>
      </c>
      <c r="K197" s="24">
        <f t="shared" si="45"/>
        <v>560</v>
      </c>
      <c r="L197" s="24">
        <f t="shared" si="45"/>
        <v>0</v>
      </c>
      <c r="M197" s="24">
        <f t="shared" si="45"/>
        <v>0</v>
      </c>
      <c r="N197" s="2"/>
    </row>
    <row r="198" spans="1:15" outlineLevel="1" x14ac:dyDescent="0.2">
      <c r="A198" s="10" t="s">
        <v>195</v>
      </c>
      <c r="B198" s="11" t="s">
        <v>28</v>
      </c>
      <c r="C198" s="24">
        <f t="shared" si="43"/>
        <v>0</v>
      </c>
      <c r="D198" s="24">
        <f t="shared" si="43"/>
        <v>191</v>
      </c>
      <c r="E198" s="24">
        <f t="shared" si="43"/>
        <v>-191</v>
      </c>
      <c r="F198" s="24">
        <f t="shared" si="43"/>
        <v>0</v>
      </c>
      <c r="G198" s="24">
        <f t="shared" si="44"/>
        <v>-191</v>
      </c>
      <c r="H198" s="24"/>
      <c r="I198" s="24">
        <f t="shared" si="45"/>
        <v>0</v>
      </c>
      <c r="J198" s="24">
        <f t="shared" si="45"/>
        <v>0</v>
      </c>
      <c r="K198" s="24">
        <f t="shared" si="45"/>
        <v>0</v>
      </c>
      <c r="L198" s="24">
        <f t="shared" si="45"/>
        <v>0</v>
      </c>
      <c r="M198" s="24">
        <f t="shared" si="45"/>
        <v>0</v>
      </c>
      <c r="N198" s="2"/>
    </row>
    <row r="199" spans="1:15" outlineLevel="1" x14ac:dyDescent="0.2">
      <c r="A199" s="10" t="s">
        <v>196</v>
      </c>
      <c r="B199" s="11" t="s">
        <v>29</v>
      </c>
      <c r="C199" s="24">
        <f t="shared" si="43"/>
        <v>0</v>
      </c>
      <c r="D199" s="24">
        <f t="shared" si="43"/>
        <v>99</v>
      </c>
      <c r="E199" s="24">
        <f t="shared" si="43"/>
        <v>-99</v>
      </c>
      <c r="F199" s="24">
        <f t="shared" si="43"/>
        <v>0</v>
      </c>
      <c r="G199" s="24">
        <f t="shared" si="44"/>
        <v>-99</v>
      </c>
      <c r="H199" s="24"/>
      <c r="I199" s="24">
        <f t="shared" si="45"/>
        <v>0</v>
      </c>
      <c r="J199" s="24">
        <f t="shared" si="45"/>
        <v>0</v>
      </c>
      <c r="K199" s="24">
        <f t="shared" si="45"/>
        <v>63</v>
      </c>
      <c r="L199" s="24">
        <f t="shared" si="45"/>
        <v>0</v>
      </c>
      <c r="M199" s="24">
        <f t="shared" si="45"/>
        <v>0</v>
      </c>
      <c r="N199" s="2"/>
      <c r="O199" s="14"/>
    </row>
    <row r="200" spans="1:15" outlineLevel="1" x14ac:dyDescent="0.2">
      <c r="A200" s="10" t="s">
        <v>197</v>
      </c>
      <c r="B200" s="11" t="s">
        <v>30</v>
      </c>
      <c r="C200" s="24">
        <f t="shared" si="43"/>
        <v>0</v>
      </c>
      <c r="D200" s="24">
        <f t="shared" si="43"/>
        <v>0</v>
      </c>
      <c r="E200" s="24">
        <f t="shared" si="43"/>
        <v>0</v>
      </c>
      <c r="F200" s="24">
        <f t="shared" si="43"/>
        <v>0</v>
      </c>
      <c r="G200" s="24">
        <f t="shared" si="44"/>
        <v>0</v>
      </c>
      <c r="H200" s="24"/>
      <c r="I200" s="24">
        <f t="shared" si="45"/>
        <v>0</v>
      </c>
      <c r="J200" s="24">
        <f t="shared" si="45"/>
        <v>0</v>
      </c>
      <c r="K200" s="24">
        <f t="shared" si="45"/>
        <v>0</v>
      </c>
      <c r="L200" s="24">
        <f t="shared" si="45"/>
        <v>0</v>
      </c>
      <c r="M200" s="24">
        <f t="shared" si="45"/>
        <v>0</v>
      </c>
      <c r="N200" s="8"/>
      <c r="O200" s="14"/>
    </row>
    <row r="201" spans="1:15" outlineLevel="1" x14ac:dyDescent="0.2">
      <c r="A201" s="10" t="s">
        <v>198</v>
      </c>
      <c r="B201" s="11" t="s">
        <v>31</v>
      </c>
      <c r="C201" s="24">
        <f t="shared" si="43"/>
        <v>0</v>
      </c>
      <c r="D201" s="24">
        <f t="shared" si="43"/>
        <v>180</v>
      </c>
      <c r="E201" s="24">
        <f t="shared" si="43"/>
        <v>-180</v>
      </c>
      <c r="F201" s="24">
        <f t="shared" si="43"/>
        <v>0</v>
      </c>
      <c r="G201" s="24">
        <f t="shared" si="44"/>
        <v>-180</v>
      </c>
      <c r="H201" s="24"/>
      <c r="I201" s="24">
        <f t="shared" si="45"/>
        <v>0</v>
      </c>
      <c r="J201" s="24">
        <f t="shared" si="45"/>
        <v>0</v>
      </c>
      <c r="K201" s="24">
        <f t="shared" si="45"/>
        <v>0</v>
      </c>
      <c r="L201" s="24">
        <f t="shared" si="45"/>
        <v>0</v>
      </c>
      <c r="M201" s="24">
        <f t="shared" si="45"/>
        <v>0</v>
      </c>
      <c r="N201" s="8"/>
    </row>
    <row r="202" spans="1:15" outlineLevel="1" x14ac:dyDescent="0.2">
      <c r="A202" s="10" t="s">
        <v>199</v>
      </c>
      <c r="B202" s="11" t="s">
        <v>68</v>
      </c>
      <c r="C202" s="24">
        <f t="shared" si="43"/>
        <v>0</v>
      </c>
      <c r="D202" s="24">
        <f t="shared" si="43"/>
        <v>2313</v>
      </c>
      <c r="E202" s="24">
        <f t="shared" si="43"/>
        <v>-2313</v>
      </c>
      <c r="F202" s="24">
        <f t="shared" si="43"/>
        <v>-2147.8899999999994</v>
      </c>
      <c r="G202" s="24">
        <f t="shared" si="44"/>
        <v>-165.11000000000058</v>
      </c>
      <c r="H202" s="24"/>
      <c r="I202" s="24">
        <f t="shared" si="45"/>
        <v>0</v>
      </c>
      <c r="J202" s="24">
        <f t="shared" si="45"/>
        <v>0</v>
      </c>
      <c r="K202" s="24">
        <f t="shared" si="45"/>
        <v>0</v>
      </c>
      <c r="L202" s="24">
        <f t="shared" si="45"/>
        <v>0</v>
      </c>
      <c r="M202" s="24">
        <f t="shared" si="45"/>
        <v>0</v>
      </c>
      <c r="N202" s="8"/>
    </row>
    <row r="203" spans="1:15" outlineLevel="1" x14ac:dyDescent="0.2">
      <c r="A203" s="10" t="s">
        <v>200</v>
      </c>
      <c r="B203" s="11" t="s">
        <v>32</v>
      </c>
      <c r="C203" s="24">
        <f t="shared" si="43"/>
        <v>0</v>
      </c>
      <c r="D203" s="24">
        <f t="shared" si="43"/>
        <v>348</v>
      </c>
      <c r="E203" s="24">
        <f t="shared" si="43"/>
        <v>-348</v>
      </c>
      <c r="F203" s="24">
        <f t="shared" si="43"/>
        <v>-0.68000000000000682</v>
      </c>
      <c r="G203" s="24">
        <f t="shared" si="44"/>
        <v>-347.32</v>
      </c>
      <c r="H203" s="24"/>
      <c r="I203" s="24">
        <f t="shared" si="45"/>
        <v>0</v>
      </c>
      <c r="J203" s="24">
        <f t="shared" si="45"/>
        <v>0</v>
      </c>
      <c r="K203" s="24">
        <f t="shared" si="45"/>
        <v>0</v>
      </c>
      <c r="L203" s="24">
        <f t="shared" si="45"/>
        <v>0</v>
      </c>
      <c r="M203" s="24">
        <f t="shared" si="45"/>
        <v>0</v>
      </c>
      <c r="N203" s="2"/>
      <c r="O203" s="14"/>
    </row>
    <row r="204" spans="1:15" outlineLevel="1" x14ac:dyDescent="0.2">
      <c r="A204" s="10" t="s">
        <v>201</v>
      </c>
      <c r="B204" s="11" t="s">
        <v>33</v>
      </c>
      <c r="C204" s="24">
        <f t="shared" si="43"/>
        <v>0</v>
      </c>
      <c r="D204" s="24">
        <f t="shared" si="43"/>
        <v>0</v>
      </c>
      <c r="E204" s="24">
        <f t="shared" si="43"/>
        <v>0</v>
      </c>
      <c r="F204" s="24">
        <f t="shared" si="43"/>
        <v>0</v>
      </c>
      <c r="G204" s="24">
        <f t="shared" si="44"/>
        <v>0</v>
      </c>
      <c r="H204" s="24"/>
      <c r="I204" s="24">
        <f t="shared" si="45"/>
        <v>0</v>
      </c>
      <c r="J204" s="24">
        <f t="shared" si="45"/>
        <v>0</v>
      </c>
      <c r="K204" s="24">
        <f t="shared" si="45"/>
        <v>0</v>
      </c>
      <c r="L204" s="24">
        <f t="shared" si="45"/>
        <v>0</v>
      </c>
      <c r="M204" s="24">
        <f t="shared" si="45"/>
        <v>0</v>
      </c>
      <c r="N204" s="8"/>
    </row>
    <row r="205" spans="1:15" outlineLevel="1" x14ac:dyDescent="0.2">
      <c r="A205" s="52" t="s">
        <v>238</v>
      </c>
      <c r="B205" s="11" t="s">
        <v>239</v>
      </c>
      <c r="C205" s="24">
        <f t="shared" si="43"/>
        <v>0</v>
      </c>
      <c r="D205" s="24">
        <f t="shared" si="43"/>
        <v>0</v>
      </c>
      <c r="E205" s="24">
        <f t="shared" si="43"/>
        <v>0</v>
      </c>
      <c r="F205" s="24">
        <f t="shared" si="43"/>
        <v>0</v>
      </c>
      <c r="G205" s="24">
        <f t="shared" si="44"/>
        <v>0</v>
      </c>
      <c r="H205" s="24"/>
      <c r="I205" s="24">
        <f t="shared" si="45"/>
        <v>0</v>
      </c>
      <c r="J205" s="24">
        <f t="shared" si="45"/>
        <v>0</v>
      </c>
      <c r="K205" s="24">
        <f t="shared" si="45"/>
        <v>0</v>
      </c>
      <c r="L205" s="24">
        <f t="shared" si="45"/>
        <v>0</v>
      </c>
      <c r="M205" s="24">
        <f t="shared" si="45"/>
        <v>113</v>
      </c>
      <c r="N205" s="8"/>
    </row>
    <row r="206" spans="1:15" outlineLevel="1" x14ac:dyDescent="0.2">
      <c r="A206" s="10" t="s">
        <v>202</v>
      </c>
      <c r="B206" s="11" t="s">
        <v>34</v>
      </c>
      <c r="C206" s="24">
        <f t="shared" si="43"/>
        <v>0</v>
      </c>
      <c r="D206" s="24">
        <f t="shared" si="43"/>
        <v>368</v>
      </c>
      <c r="E206" s="24">
        <f t="shared" si="43"/>
        <v>-368</v>
      </c>
      <c r="F206" s="24">
        <f t="shared" si="43"/>
        <v>0</v>
      </c>
      <c r="G206" s="24">
        <f t="shared" si="44"/>
        <v>-368</v>
      </c>
      <c r="H206" s="24"/>
      <c r="I206" s="24">
        <f t="shared" si="45"/>
        <v>0</v>
      </c>
      <c r="J206" s="24">
        <f t="shared" si="45"/>
        <v>0</v>
      </c>
      <c r="K206" s="24">
        <f t="shared" si="45"/>
        <v>0</v>
      </c>
      <c r="L206" s="24">
        <f t="shared" si="45"/>
        <v>0</v>
      </c>
      <c r="M206" s="24">
        <f t="shared" si="45"/>
        <v>0</v>
      </c>
      <c r="N206" s="8"/>
    </row>
    <row r="207" spans="1:15" outlineLevel="1" x14ac:dyDescent="0.2">
      <c r="A207" s="10" t="s">
        <v>203</v>
      </c>
      <c r="B207" s="11" t="s">
        <v>35</v>
      </c>
      <c r="C207" s="24">
        <f t="shared" si="43"/>
        <v>0</v>
      </c>
      <c r="D207" s="24">
        <f t="shared" si="43"/>
        <v>551</v>
      </c>
      <c r="E207" s="24">
        <f t="shared" si="43"/>
        <v>-551</v>
      </c>
      <c r="F207" s="24">
        <f t="shared" si="43"/>
        <v>0</v>
      </c>
      <c r="G207" s="24">
        <f t="shared" si="44"/>
        <v>-551</v>
      </c>
      <c r="H207" s="24"/>
      <c r="I207" s="24">
        <f t="shared" si="45"/>
        <v>482</v>
      </c>
      <c r="J207" s="24">
        <f t="shared" si="45"/>
        <v>0</v>
      </c>
      <c r="K207" s="24">
        <f t="shared" si="45"/>
        <v>0</v>
      </c>
      <c r="L207" s="24">
        <f t="shared" si="45"/>
        <v>0</v>
      </c>
      <c r="M207" s="24">
        <f t="shared" si="45"/>
        <v>-141</v>
      </c>
      <c r="N207" s="8"/>
    </row>
    <row r="208" spans="1:15" outlineLevel="1" x14ac:dyDescent="0.2">
      <c r="A208" s="10" t="s">
        <v>204</v>
      </c>
      <c r="B208" s="11" t="s">
        <v>36</v>
      </c>
      <c r="C208" s="24">
        <f t="shared" ref="C208:F248" si="46">SUMIF($A$8:$A$81,$A208,C$8:C$81)-SUMIF($A$92:$A$165,$A208,C$92:C$165)</f>
        <v>0</v>
      </c>
      <c r="D208" s="24">
        <f t="shared" si="46"/>
        <v>0</v>
      </c>
      <c r="E208" s="24">
        <f t="shared" si="46"/>
        <v>0</v>
      </c>
      <c r="F208" s="24">
        <f t="shared" si="46"/>
        <v>0</v>
      </c>
      <c r="G208" s="24">
        <f t="shared" si="44"/>
        <v>0</v>
      </c>
      <c r="H208" s="24"/>
      <c r="I208" s="24">
        <f t="shared" ref="I208:M248" si="47">SUMIF($A$8:$A$81,$A208,I$8:I$81)-SUMIF($A$92:$A$165,$A208,I$92:I$165)</f>
        <v>335</v>
      </c>
      <c r="J208" s="24">
        <f t="shared" si="47"/>
        <v>0</v>
      </c>
      <c r="K208" s="24">
        <f t="shared" si="47"/>
        <v>0</v>
      </c>
      <c r="L208" s="24">
        <f t="shared" si="47"/>
        <v>0</v>
      </c>
      <c r="M208" s="24">
        <f t="shared" si="47"/>
        <v>0</v>
      </c>
      <c r="N208" s="8"/>
    </row>
    <row r="209" spans="1:14" outlineLevel="1" x14ac:dyDescent="0.2">
      <c r="A209" s="10" t="s">
        <v>205</v>
      </c>
      <c r="B209" s="11" t="s">
        <v>72</v>
      </c>
      <c r="C209" s="24">
        <f t="shared" si="46"/>
        <v>0</v>
      </c>
      <c r="D209" s="24">
        <f t="shared" si="46"/>
        <v>0</v>
      </c>
      <c r="E209" s="24">
        <f t="shared" si="46"/>
        <v>0</v>
      </c>
      <c r="F209" s="24">
        <f t="shared" si="46"/>
        <v>0</v>
      </c>
      <c r="G209" s="24">
        <f t="shared" si="44"/>
        <v>0</v>
      </c>
      <c r="H209" s="24"/>
      <c r="I209" s="24">
        <f t="shared" si="47"/>
        <v>0</v>
      </c>
      <c r="J209" s="24">
        <f t="shared" si="47"/>
        <v>0</v>
      </c>
      <c r="K209" s="24">
        <f t="shared" si="47"/>
        <v>0</v>
      </c>
      <c r="L209" s="24">
        <f t="shared" si="47"/>
        <v>0</v>
      </c>
      <c r="M209" s="24">
        <f t="shared" si="47"/>
        <v>28</v>
      </c>
      <c r="N209" s="8"/>
    </row>
    <row r="210" spans="1:14" outlineLevel="1" x14ac:dyDescent="0.2">
      <c r="A210" s="10" t="s">
        <v>254</v>
      </c>
      <c r="B210" s="11" t="s">
        <v>255</v>
      </c>
      <c r="C210" s="24">
        <f t="shared" si="46"/>
        <v>0</v>
      </c>
      <c r="D210" s="24">
        <f t="shared" si="46"/>
        <v>0</v>
      </c>
      <c r="E210" s="24">
        <f t="shared" si="46"/>
        <v>0</v>
      </c>
      <c r="F210" s="24">
        <f t="shared" si="46"/>
        <v>0</v>
      </c>
      <c r="G210" s="24">
        <f t="shared" si="44"/>
        <v>0</v>
      </c>
      <c r="H210" s="24"/>
      <c r="I210" s="24">
        <f t="shared" si="47"/>
        <v>0</v>
      </c>
      <c r="J210" s="24">
        <f t="shared" si="47"/>
        <v>0</v>
      </c>
      <c r="K210" s="24">
        <f t="shared" si="47"/>
        <v>0</v>
      </c>
      <c r="L210" s="24">
        <f t="shared" si="47"/>
        <v>0</v>
      </c>
      <c r="M210" s="24">
        <f t="shared" si="47"/>
        <v>0</v>
      </c>
      <c r="N210" s="2"/>
    </row>
    <row r="211" spans="1:14" outlineLevel="1" x14ac:dyDescent="0.2">
      <c r="A211" s="10" t="s">
        <v>206</v>
      </c>
      <c r="B211" s="11" t="s">
        <v>175</v>
      </c>
      <c r="C211" s="24">
        <f t="shared" si="46"/>
        <v>0</v>
      </c>
      <c r="D211" s="24">
        <f t="shared" si="46"/>
        <v>0</v>
      </c>
      <c r="E211" s="24">
        <f t="shared" si="46"/>
        <v>0</v>
      </c>
      <c r="F211" s="24">
        <f t="shared" si="46"/>
        <v>0</v>
      </c>
      <c r="G211" s="24">
        <f t="shared" si="44"/>
        <v>0</v>
      </c>
      <c r="H211" s="24"/>
      <c r="I211" s="24">
        <f t="shared" si="47"/>
        <v>0</v>
      </c>
      <c r="J211" s="24">
        <f t="shared" si="47"/>
        <v>0</v>
      </c>
      <c r="K211" s="24">
        <f t="shared" si="47"/>
        <v>0</v>
      </c>
      <c r="L211" s="24">
        <f t="shared" si="47"/>
        <v>0</v>
      </c>
      <c r="M211" s="24">
        <f t="shared" si="47"/>
        <v>0</v>
      </c>
      <c r="N211" s="8"/>
    </row>
    <row r="212" spans="1:14" outlineLevel="1" x14ac:dyDescent="0.2">
      <c r="A212" s="10" t="s">
        <v>207</v>
      </c>
      <c r="B212" s="11" t="s">
        <v>37</v>
      </c>
      <c r="C212" s="24">
        <f t="shared" si="46"/>
        <v>0</v>
      </c>
      <c r="D212" s="24">
        <f t="shared" si="46"/>
        <v>0</v>
      </c>
      <c r="E212" s="24">
        <f t="shared" si="46"/>
        <v>0</v>
      </c>
      <c r="F212" s="24">
        <f t="shared" si="46"/>
        <v>5652</v>
      </c>
      <c r="G212" s="24">
        <f t="shared" si="44"/>
        <v>-5652</v>
      </c>
      <c r="H212" s="24"/>
      <c r="I212" s="24">
        <f t="shared" si="47"/>
        <v>0</v>
      </c>
      <c r="J212" s="24">
        <f t="shared" si="47"/>
        <v>0</v>
      </c>
      <c r="K212" s="24">
        <f t="shared" si="47"/>
        <v>0</v>
      </c>
      <c r="L212" s="24">
        <f t="shared" si="47"/>
        <v>0</v>
      </c>
      <c r="M212" s="24">
        <f t="shared" si="47"/>
        <v>0</v>
      </c>
      <c r="N212" s="8"/>
    </row>
    <row r="213" spans="1:14" outlineLevel="1" x14ac:dyDescent="0.2">
      <c r="A213" s="52" t="s">
        <v>251</v>
      </c>
      <c r="B213" s="11" t="s">
        <v>250</v>
      </c>
      <c r="C213" s="24">
        <f t="shared" si="46"/>
        <v>0</v>
      </c>
      <c r="D213" s="24">
        <f t="shared" si="46"/>
        <v>0</v>
      </c>
      <c r="E213" s="24">
        <f t="shared" si="46"/>
        <v>0</v>
      </c>
      <c r="F213" s="24">
        <f t="shared" si="46"/>
        <v>0</v>
      </c>
      <c r="G213" s="24">
        <f t="shared" si="44"/>
        <v>0</v>
      </c>
      <c r="H213" s="24"/>
      <c r="I213" s="24">
        <f t="shared" si="47"/>
        <v>0</v>
      </c>
      <c r="J213" s="24">
        <f t="shared" si="47"/>
        <v>0</v>
      </c>
      <c r="K213" s="24">
        <f t="shared" si="47"/>
        <v>0</v>
      </c>
      <c r="L213" s="24">
        <f t="shared" si="47"/>
        <v>0</v>
      </c>
      <c r="M213" s="24">
        <f t="shared" si="47"/>
        <v>0</v>
      </c>
      <c r="N213" s="8"/>
    </row>
    <row r="214" spans="1:14" outlineLevel="1" x14ac:dyDescent="0.2">
      <c r="A214" s="10" t="s">
        <v>208</v>
      </c>
      <c r="B214" s="11" t="s">
        <v>38</v>
      </c>
      <c r="C214" s="24">
        <f t="shared" si="46"/>
        <v>0</v>
      </c>
      <c r="D214" s="24">
        <f t="shared" si="46"/>
        <v>0</v>
      </c>
      <c r="E214" s="24">
        <f t="shared" si="46"/>
        <v>0</v>
      </c>
      <c r="F214" s="24">
        <f t="shared" si="46"/>
        <v>0</v>
      </c>
      <c r="G214" s="24">
        <f t="shared" si="44"/>
        <v>0</v>
      </c>
      <c r="H214" s="24"/>
      <c r="I214" s="24">
        <f t="shared" si="47"/>
        <v>0</v>
      </c>
      <c r="J214" s="24">
        <f t="shared" si="47"/>
        <v>0</v>
      </c>
      <c r="K214" s="24">
        <f t="shared" si="47"/>
        <v>0</v>
      </c>
      <c r="L214" s="24">
        <f t="shared" si="47"/>
        <v>0</v>
      </c>
      <c r="M214" s="24">
        <f t="shared" si="47"/>
        <v>0</v>
      </c>
      <c r="N214" s="8"/>
    </row>
    <row r="215" spans="1:14" outlineLevel="1" x14ac:dyDescent="0.2">
      <c r="A215" s="10" t="s">
        <v>209</v>
      </c>
      <c r="B215" s="11" t="s">
        <v>39</v>
      </c>
      <c r="C215" s="24">
        <f t="shared" si="46"/>
        <v>0</v>
      </c>
      <c r="D215" s="24">
        <f t="shared" si="46"/>
        <v>1168</v>
      </c>
      <c r="E215" s="24">
        <f t="shared" si="46"/>
        <v>-1168</v>
      </c>
      <c r="F215" s="24">
        <f t="shared" si="46"/>
        <v>-1168.3800000000047</v>
      </c>
      <c r="G215" s="24">
        <f t="shared" si="44"/>
        <v>0.38000000000465661</v>
      </c>
      <c r="H215" s="24"/>
      <c r="I215" s="24">
        <f t="shared" si="47"/>
        <v>0</v>
      </c>
      <c r="J215" s="24">
        <f t="shared" si="47"/>
        <v>0</v>
      </c>
      <c r="K215" s="24">
        <f t="shared" si="47"/>
        <v>0</v>
      </c>
      <c r="L215" s="24">
        <f t="shared" si="47"/>
        <v>0</v>
      </c>
      <c r="M215" s="24">
        <f t="shared" si="47"/>
        <v>0</v>
      </c>
      <c r="N215" s="3"/>
    </row>
    <row r="216" spans="1:14" outlineLevel="1" x14ac:dyDescent="0.2">
      <c r="A216" s="10" t="s">
        <v>210</v>
      </c>
      <c r="B216" s="11" t="s">
        <v>40</v>
      </c>
      <c r="C216" s="24">
        <f t="shared" si="46"/>
        <v>0</v>
      </c>
      <c r="D216" s="24">
        <f t="shared" si="46"/>
        <v>388</v>
      </c>
      <c r="E216" s="24">
        <f t="shared" si="46"/>
        <v>-388</v>
      </c>
      <c r="F216" s="24">
        <f t="shared" si="46"/>
        <v>-15.449999999999989</v>
      </c>
      <c r="G216" s="24">
        <f t="shared" si="44"/>
        <v>-372.55</v>
      </c>
      <c r="H216" s="24"/>
      <c r="I216" s="24">
        <f t="shared" si="47"/>
        <v>0</v>
      </c>
      <c r="J216" s="24">
        <f t="shared" si="47"/>
        <v>0</v>
      </c>
      <c r="K216" s="24">
        <f t="shared" si="47"/>
        <v>0</v>
      </c>
      <c r="L216" s="24">
        <f t="shared" si="47"/>
        <v>0</v>
      </c>
      <c r="M216" s="24">
        <f t="shared" si="47"/>
        <v>0</v>
      </c>
      <c r="N216" s="3"/>
    </row>
    <row r="217" spans="1:14" outlineLevel="1" x14ac:dyDescent="0.2">
      <c r="A217" s="10" t="s">
        <v>211</v>
      </c>
      <c r="B217" s="11" t="s">
        <v>64</v>
      </c>
      <c r="C217" s="24">
        <f t="shared" si="46"/>
        <v>0</v>
      </c>
      <c r="D217" s="24">
        <f t="shared" si="46"/>
        <v>0</v>
      </c>
      <c r="E217" s="24">
        <f t="shared" si="46"/>
        <v>0</v>
      </c>
      <c r="F217" s="24">
        <f t="shared" si="46"/>
        <v>0</v>
      </c>
      <c r="G217" s="24">
        <f t="shared" si="44"/>
        <v>0</v>
      </c>
      <c r="H217" s="24"/>
      <c r="I217" s="24">
        <f t="shared" si="47"/>
        <v>0</v>
      </c>
      <c r="J217" s="24">
        <f t="shared" si="47"/>
        <v>0</v>
      </c>
      <c r="K217" s="24">
        <f t="shared" si="47"/>
        <v>0</v>
      </c>
      <c r="L217" s="24">
        <f t="shared" si="47"/>
        <v>0</v>
      </c>
      <c r="M217" s="24">
        <f t="shared" si="47"/>
        <v>0</v>
      </c>
      <c r="N217" s="8"/>
    </row>
    <row r="218" spans="1:14" outlineLevel="1" x14ac:dyDescent="0.2">
      <c r="A218" s="10" t="s">
        <v>212</v>
      </c>
      <c r="B218" s="11" t="s">
        <v>41</v>
      </c>
      <c r="C218" s="24">
        <f t="shared" si="46"/>
        <v>0</v>
      </c>
      <c r="D218" s="24">
        <f t="shared" si="46"/>
        <v>0</v>
      </c>
      <c r="E218" s="24">
        <f t="shared" si="46"/>
        <v>0</v>
      </c>
      <c r="F218" s="24">
        <f t="shared" si="46"/>
        <v>0</v>
      </c>
      <c r="G218" s="24">
        <f t="shared" si="44"/>
        <v>0</v>
      </c>
      <c r="H218" s="24"/>
      <c r="I218" s="24">
        <f t="shared" si="47"/>
        <v>0</v>
      </c>
      <c r="J218" s="24">
        <f t="shared" si="47"/>
        <v>0</v>
      </c>
      <c r="K218" s="24">
        <f t="shared" si="47"/>
        <v>0</v>
      </c>
      <c r="L218" s="24">
        <f t="shared" si="47"/>
        <v>0</v>
      </c>
      <c r="M218" s="24">
        <f t="shared" si="47"/>
        <v>0</v>
      </c>
      <c r="N218" s="8"/>
    </row>
    <row r="219" spans="1:14" outlineLevel="1" x14ac:dyDescent="0.2">
      <c r="A219" s="10" t="s">
        <v>213</v>
      </c>
      <c r="B219" s="11" t="s">
        <v>74</v>
      </c>
      <c r="C219" s="24">
        <f t="shared" si="46"/>
        <v>0</v>
      </c>
      <c r="D219" s="24">
        <f t="shared" si="46"/>
        <v>0</v>
      </c>
      <c r="E219" s="24">
        <f t="shared" si="46"/>
        <v>0</v>
      </c>
      <c r="F219" s="24">
        <f t="shared" si="46"/>
        <v>0</v>
      </c>
      <c r="G219" s="24">
        <f t="shared" si="44"/>
        <v>0</v>
      </c>
      <c r="H219" s="24"/>
      <c r="I219" s="24">
        <f t="shared" si="47"/>
        <v>0</v>
      </c>
      <c r="J219" s="24">
        <f t="shared" si="47"/>
        <v>0</v>
      </c>
      <c r="K219" s="24">
        <f t="shared" si="47"/>
        <v>0</v>
      </c>
      <c r="L219" s="24">
        <f t="shared" si="47"/>
        <v>0</v>
      </c>
      <c r="M219" s="24">
        <f t="shared" si="47"/>
        <v>0</v>
      </c>
      <c r="N219" s="8"/>
    </row>
    <row r="220" spans="1:14" outlineLevel="1" x14ac:dyDescent="0.2">
      <c r="A220" s="10" t="s">
        <v>264</v>
      </c>
      <c r="B220" s="11" t="s">
        <v>265</v>
      </c>
      <c r="C220" s="24">
        <f t="shared" si="46"/>
        <v>0</v>
      </c>
      <c r="D220" s="24">
        <f t="shared" si="46"/>
        <v>0</v>
      </c>
      <c r="E220" s="24">
        <f t="shared" si="46"/>
        <v>0</v>
      </c>
      <c r="F220" s="24">
        <f t="shared" si="46"/>
        <v>0</v>
      </c>
      <c r="G220" s="24">
        <f t="shared" si="44"/>
        <v>0</v>
      </c>
      <c r="H220" s="24"/>
      <c r="I220" s="24">
        <f t="shared" si="47"/>
        <v>0</v>
      </c>
      <c r="J220" s="24">
        <f t="shared" si="47"/>
        <v>0</v>
      </c>
      <c r="K220" s="24">
        <f t="shared" si="47"/>
        <v>0</v>
      </c>
      <c r="L220" s="24">
        <f t="shared" si="47"/>
        <v>0</v>
      </c>
      <c r="M220" s="24">
        <f t="shared" si="47"/>
        <v>0</v>
      </c>
      <c r="N220" s="8"/>
    </row>
    <row r="221" spans="1:14" outlineLevel="1" x14ac:dyDescent="0.2">
      <c r="A221" s="10" t="s">
        <v>214</v>
      </c>
      <c r="B221" s="11" t="s">
        <v>42</v>
      </c>
      <c r="C221" s="24">
        <f t="shared" si="46"/>
        <v>0</v>
      </c>
      <c r="D221" s="24">
        <f t="shared" si="46"/>
        <v>3923</v>
      </c>
      <c r="E221" s="24">
        <f t="shared" si="46"/>
        <v>-3923</v>
      </c>
      <c r="F221" s="24">
        <f t="shared" si="46"/>
        <v>99.350000000000023</v>
      </c>
      <c r="G221" s="24">
        <f t="shared" si="44"/>
        <v>-4022.35</v>
      </c>
      <c r="H221" s="24"/>
      <c r="I221" s="24">
        <f t="shared" si="47"/>
        <v>2127</v>
      </c>
      <c r="J221" s="24">
        <f t="shared" si="47"/>
        <v>0</v>
      </c>
      <c r="K221" s="24">
        <f t="shared" si="47"/>
        <v>0</v>
      </c>
      <c r="L221" s="24">
        <f t="shared" si="47"/>
        <v>0</v>
      </c>
      <c r="M221" s="24">
        <f t="shared" si="47"/>
        <v>50</v>
      </c>
      <c r="N221" s="2"/>
    </row>
    <row r="222" spans="1:14" outlineLevel="1" x14ac:dyDescent="0.2">
      <c r="A222" s="10" t="s">
        <v>215</v>
      </c>
      <c r="B222" s="11" t="s">
        <v>43</v>
      </c>
      <c r="C222" s="24">
        <f t="shared" si="46"/>
        <v>0</v>
      </c>
      <c r="D222" s="24">
        <f t="shared" si="46"/>
        <v>6215</v>
      </c>
      <c r="E222" s="24">
        <f t="shared" si="46"/>
        <v>-6215</v>
      </c>
      <c r="F222" s="24">
        <f t="shared" si="46"/>
        <v>538.04</v>
      </c>
      <c r="G222" s="24">
        <f t="shared" si="44"/>
        <v>-6753.04</v>
      </c>
      <c r="H222" s="24"/>
      <c r="I222" s="24">
        <f t="shared" si="47"/>
        <v>667</v>
      </c>
      <c r="J222" s="24">
        <f t="shared" si="47"/>
        <v>170</v>
      </c>
      <c r="K222" s="24">
        <f t="shared" si="47"/>
        <v>0</v>
      </c>
      <c r="L222" s="24">
        <f t="shared" si="47"/>
        <v>0</v>
      </c>
      <c r="M222" s="24">
        <f t="shared" si="47"/>
        <v>331</v>
      </c>
      <c r="N222" s="2"/>
    </row>
    <row r="223" spans="1:14" outlineLevel="1" x14ac:dyDescent="0.2">
      <c r="A223" s="52" t="s">
        <v>216</v>
      </c>
      <c r="B223" s="11" t="s">
        <v>44</v>
      </c>
      <c r="C223" s="24">
        <f t="shared" si="46"/>
        <v>0</v>
      </c>
      <c r="D223" s="24">
        <f t="shared" si="46"/>
        <v>0</v>
      </c>
      <c r="E223" s="24">
        <f t="shared" si="46"/>
        <v>0</v>
      </c>
      <c r="F223" s="24">
        <f t="shared" si="46"/>
        <v>0</v>
      </c>
      <c r="G223" s="24">
        <f t="shared" si="44"/>
        <v>0</v>
      </c>
      <c r="H223" s="24"/>
      <c r="I223" s="24">
        <f t="shared" si="47"/>
        <v>1038</v>
      </c>
      <c r="J223" s="24">
        <f t="shared" si="47"/>
        <v>0</v>
      </c>
      <c r="K223" s="24">
        <f t="shared" si="47"/>
        <v>0</v>
      </c>
      <c r="L223" s="24">
        <f t="shared" si="47"/>
        <v>0</v>
      </c>
      <c r="M223" s="24">
        <f t="shared" si="47"/>
        <v>0</v>
      </c>
      <c r="N223" s="2"/>
    </row>
    <row r="224" spans="1:14" outlineLevel="1" x14ac:dyDescent="0.2">
      <c r="A224" s="10" t="s">
        <v>217</v>
      </c>
      <c r="B224" s="11" t="s">
        <v>45</v>
      </c>
      <c r="C224" s="24">
        <f t="shared" si="46"/>
        <v>0</v>
      </c>
      <c r="D224" s="24">
        <f t="shared" si="46"/>
        <v>0</v>
      </c>
      <c r="E224" s="24">
        <f t="shared" si="46"/>
        <v>0</v>
      </c>
      <c r="F224" s="24">
        <f t="shared" si="46"/>
        <v>0</v>
      </c>
      <c r="G224" s="24">
        <f t="shared" si="44"/>
        <v>0</v>
      </c>
      <c r="H224" s="24"/>
      <c r="I224" s="24">
        <f t="shared" si="47"/>
        <v>0</v>
      </c>
      <c r="J224" s="24">
        <f t="shared" si="47"/>
        <v>0</v>
      </c>
      <c r="K224" s="24">
        <f t="shared" si="47"/>
        <v>0</v>
      </c>
      <c r="L224" s="24">
        <f t="shared" si="47"/>
        <v>0</v>
      </c>
      <c r="M224" s="24">
        <f t="shared" si="47"/>
        <v>0</v>
      </c>
      <c r="N224" s="2"/>
    </row>
    <row r="225" spans="1:19" outlineLevel="1" x14ac:dyDescent="0.2">
      <c r="A225" s="10" t="s">
        <v>218</v>
      </c>
      <c r="B225" s="11" t="s">
        <v>46</v>
      </c>
      <c r="C225" s="24">
        <f t="shared" si="46"/>
        <v>0</v>
      </c>
      <c r="D225" s="24">
        <f t="shared" si="46"/>
        <v>0</v>
      </c>
      <c r="E225" s="24">
        <f t="shared" si="46"/>
        <v>0</v>
      </c>
      <c r="F225" s="24">
        <f t="shared" si="46"/>
        <v>0</v>
      </c>
      <c r="G225" s="24">
        <f t="shared" si="44"/>
        <v>0</v>
      </c>
      <c r="H225" s="24"/>
      <c r="I225" s="24">
        <f t="shared" si="47"/>
        <v>11862</v>
      </c>
      <c r="J225" s="24">
        <f t="shared" si="47"/>
        <v>0</v>
      </c>
      <c r="K225" s="24">
        <f t="shared" si="47"/>
        <v>0</v>
      </c>
      <c r="L225" s="24">
        <f t="shared" si="47"/>
        <v>0</v>
      </c>
      <c r="M225" s="24">
        <f t="shared" si="47"/>
        <v>0</v>
      </c>
      <c r="N225" s="2"/>
      <c r="R225" s="2"/>
    </row>
    <row r="226" spans="1:19" outlineLevel="1" x14ac:dyDescent="0.2">
      <c r="A226" s="10" t="s">
        <v>219</v>
      </c>
      <c r="B226" s="11" t="s">
        <v>47</v>
      </c>
      <c r="C226" s="24">
        <f t="shared" si="46"/>
        <v>0</v>
      </c>
      <c r="D226" s="24">
        <f t="shared" si="46"/>
        <v>7862</v>
      </c>
      <c r="E226" s="24">
        <f t="shared" si="46"/>
        <v>-7862</v>
      </c>
      <c r="F226" s="24">
        <f t="shared" si="46"/>
        <v>0</v>
      </c>
      <c r="G226" s="24">
        <f t="shared" si="44"/>
        <v>-7862</v>
      </c>
      <c r="H226" s="24"/>
      <c r="I226" s="24">
        <f t="shared" si="47"/>
        <v>0</v>
      </c>
      <c r="J226" s="24">
        <f t="shared" si="47"/>
        <v>0</v>
      </c>
      <c r="K226" s="24">
        <f t="shared" si="47"/>
        <v>0</v>
      </c>
      <c r="L226" s="24">
        <f t="shared" si="47"/>
        <v>0</v>
      </c>
      <c r="M226" s="24">
        <f t="shared" si="47"/>
        <v>0</v>
      </c>
      <c r="N226" s="2"/>
    </row>
    <row r="227" spans="1:19" outlineLevel="1" x14ac:dyDescent="0.2">
      <c r="A227" s="10" t="s">
        <v>220</v>
      </c>
      <c r="B227" s="11" t="s">
        <v>48</v>
      </c>
      <c r="C227" s="24">
        <f t="shared" si="46"/>
        <v>0</v>
      </c>
      <c r="D227" s="24">
        <f t="shared" si="46"/>
        <v>0</v>
      </c>
      <c r="E227" s="24">
        <f t="shared" si="46"/>
        <v>0</v>
      </c>
      <c r="F227" s="24">
        <f t="shared" si="46"/>
        <v>0</v>
      </c>
      <c r="G227" s="24">
        <f t="shared" si="44"/>
        <v>0</v>
      </c>
      <c r="H227" s="24"/>
      <c r="I227" s="24">
        <f t="shared" si="47"/>
        <v>0</v>
      </c>
      <c r="J227" s="24">
        <f t="shared" si="47"/>
        <v>0</v>
      </c>
      <c r="K227" s="24">
        <f t="shared" si="47"/>
        <v>0</v>
      </c>
      <c r="L227" s="24">
        <f t="shared" si="47"/>
        <v>0</v>
      </c>
      <c r="M227" s="24">
        <f t="shared" si="47"/>
        <v>0</v>
      </c>
      <c r="N227" s="8"/>
    </row>
    <row r="228" spans="1:19" outlineLevel="1" x14ac:dyDescent="0.2">
      <c r="A228" s="10" t="s">
        <v>221</v>
      </c>
      <c r="B228" s="11" t="s">
        <v>49</v>
      </c>
      <c r="C228" s="24">
        <f t="shared" si="46"/>
        <v>0</v>
      </c>
      <c r="D228" s="24">
        <f t="shared" si="46"/>
        <v>0</v>
      </c>
      <c r="E228" s="24">
        <f t="shared" si="46"/>
        <v>0</v>
      </c>
      <c r="F228" s="24">
        <f t="shared" si="46"/>
        <v>0</v>
      </c>
      <c r="G228" s="24">
        <f t="shared" si="44"/>
        <v>0</v>
      </c>
      <c r="H228" s="24"/>
      <c r="I228" s="24">
        <f t="shared" si="47"/>
        <v>0</v>
      </c>
      <c r="J228" s="24">
        <f t="shared" si="47"/>
        <v>0</v>
      </c>
      <c r="K228" s="24">
        <f t="shared" si="47"/>
        <v>0</v>
      </c>
      <c r="L228" s="24">
        <f t="shared" si="47"/>
        <v>0</v>
      </c>
      <c r="M228" s="24">
        <f t="shared" si="47"/>
        <v>0</v>
      </c>
      <c r="N228" s="2"/>
    </row>
    <row r="229" spans="1:19" outlineLevel="1" x14ac:dyDescent="0.2">
      <c r="A229" s="10" t="s">
        <v>222</v>
      </c>
      <c r="B229" s="11" t="s">
        <v>50</v>
      </c>
      <c r="C229" s="24">
        <f t="shared" si="46"/>
        <v>0</v>
      </c>
      <c r="D229" s="24">
        <f t="shared" si="46"/>
        <v>2763</v>
      </c>
      <c r="E229" s="24">
        <f t="shared" si="46"/>
        <v>-2763</v>
      </c>
      <c r="F229" s="24">
        <f t="shared" si="46"/>
        <v>0</v>
      </c>
      <c r="G229" s="24">
        <f t="shared" si="44"/>
        <v>-2763</v>
      </c>
      <c r="H229" s="24"/>
      <c r="I229" s="24">
        <f t="shared" si="47"/>
        <v>0</v>
      </c>
      <c r="J229" s="24">
        <f t="shared" si="47"/>
        <v>0</v>
      </c>
      <c r="K229" s="24">
        <f t="shared" si="47"/>
        <v>0</v>
      </c>
      <c r="L229" s="24">
        <f t="shared" si="47"/>
        <v>0</v>
      </c>
      <c r="M229" s="24">
        <f t="shared" si="47"/>
        <v>0</v>
      </c>
      <c r="N229" s="2"/>
      <c r="O229" s="14"/>
    </row>
    <row r="230" spans="1:19" outlineLevel="1" x14ac:dyDescent="0.2">
      <c r="A230" s="10" t="s">
        <v>223</v>
      </c>
      <c r="B230" s="11" t="s">
        <v>51</v>
      </c>
      <c r="C230" s="24">
        <f t="shared" si="46"/>
        <v>0</v>
      </c>
      <c r="D230" s="24">
        <f t="shared" si="46"/>
        <v>2566</v>
      </c>
      <c r="E230" s="24">
        <f t="shared" si="46"/>
        <v>-2566</v>
      </c>
      <c r="F230" s="24">
        <f t="shared" si="46"/>
        <v>0</v>
      </c>
      <c r="G230" s="24">
        <f t="shared" si="44"/>
        <v>-2566</v>
      </c>
      <c r="H230" s="24"/>
      <c r="I230" s="24">
        <f t="shared" si="47"/>
        <v>10043</v>
      </c>
      <c r="J230" s="24">
        <f t="shared" si="47"/>
        <v>0</v>
      </c>
      <c r="K230" s="24">
        <f t="shared" si="47"/>
        <v>0</v>
      </c>
      <c r="L230" s="24">
        <f t="shared" si="47"/>
        <v>0</v>
      </c>
      <c r="M230" s="24">
        <f t="shared" si="47"/>
        <v>0</v>
      </c>
      <c r="N230" s="2"/>
      <c r="O230" s="14"/>
    </row>
    <row r="231" spans="1:19" outlineLevel="1" x14ac:dyDescent="0.2">
      <c r="A231" s="10" t="s">
        <v>224</v>
      </c>
      <c r="B231" s="11" t="s">
        <v>52</v>
      </c>
      <c r="C231" s="24">
        <f t="shared" si="46"/>
        <v>0</v>
      </c>
      <c r="D231" s="24">
        <f t="shared" si="46"/>
        <v>0</v>
      </c>
      <c r="E231" s="24">
        <f t="shared" si="46"/>
        <v>0</v>
      </c>
      <c r="F231" s="24">
        <f t="shared" si="46"/>
        <v>0</v>
      </c>
      <c r="G231" s="24">
        <f t="shared" si="44"/>
        <v>0</v>
      </c>
      <c r="H231" s="24"/>
      <c r="I231" s="24">
        <f t="shared" si="47"/>
        <v>0</v>
      </c>
      <c r="J231" s="24">
        <f t="shared" si="47"/>
        <v>0</v>
      </c>
      <c r="K231" s="24">
        <f t="shared" si="47"/>
        <v>0</v>
      </c>
      <c r="L231" s="24">
        <f t="shared" si="47"/>
        <v>0</v>
      </c>
      <c r="M231" s="24">
        <f t="shared" si="47"/>
        <v>0</v>
      </c>
      <c r="N231" s="8"/>
    </row>
    <row r="232" spans="1:19" outlineLevel="1" x14ac:dyDescent="0.2">
      <c r="A232" s="10" t="s">
        <v>225</v>
      </c>
      <c r="B232" s="11" t="s">
        <v>53</v>
      </c>
      <c r="C232" s="24">
        <f t="shared" si="46"/>
        <v>0</v>
      </c>
      <c r="D232" s="24">
        <f t="shared" si="46"/>
        <v>769</v>
      </c>
      <c r="E232" s="24">
        <f t="shared" si="46"/>
        <v>-769</v>
      </c>
      <c r="F232" s="24">
        <f t="shared" si="46"/>
        <v>0</v>
      </c>
      <c r="G232" s="24">
        <f t="shared" si="44"/>
        <v>-769</v>
      </c>
      <c r="H232" s="24"/>
      <c r="I232" s="24">
        <f t="shared" si="47"/>
        <v>0</v>
      </c>
      <c r="J232" s="24">
        <f t="shared" si="47"/>
        <v>0</v>
      </c>
      <c r="K232" s="24">
        <f t="shared" si="47"/>
        <v>0</v>
      </c>
      <c r="L232" s="24">
        <f t="shared" si="47"/>
        <v>0</v>
      </c>
      <c r="M232" s="24">
        <f t="shared" si="47"/>
        <v>0</v>
      </c>
      <c r="N232" s="8"/>
    </row>
    <row r="233" spans="1:19" outlineLevel="1" x14ac:dyDescent="0.2">
      <c r="A233" s="10" t="s">
        <v>226</v>
      </c>
      <c r="B233" s="11" t="s">
        <v>62</v>
      </c>
      <c r="C233" s="24">
        <f t="shared" si="46"/>
        <v>0</v>
      </c>
      <c r="D233" s="24">
        <f t="shared" si="46"/>
        <v>23</v>
      </c>
      <c r="E233" s="24">
        <f t="shared" si="46"/>
        <v>-23</v>
      </c>
      <c r="F233" s="24">
        <f t="shared" si="46"/>
        <v>0</v>
      </c>
      <c r="G233" s="24">
        <f t="shared" si="44"/>
        <v>-23</v>
      </c>
      <c r="H233" s="24"/>
      <c r="I233" s="24">
        <f t="shared" si="47"/>
        <v>0</v>
      </c>
      <c r="J233" s="24">
        <f t="shared" si="47"/>
        <v>0</v>
      </c>
      <c r="K233" s="24">
        <f t="shared" si="47"/>
        <v>0</v>
      </c>
      <c r="L233" s="24">
        <f t="shared" si="47"/>
        <v>0</v>
      </c>
      <c r="M233" s="24">
        <f t="shared" si="47"/>
        <v>0</v>
      </c>
      <c r="N233" s="2"/>
    </row>
    <row r="234" spans="1:19" outlineLevel="1" x14ac:dyDescent="0.2">
      <c r="A234" s="10" t="s">
        <v>227</v>
      </c>
      <c r="B234" s="11" t="s">
        <v>54</v>
      </c>
      <c r="C234" s="24">
        <f t="shared" si="46"/>
        <v>0</v>
      </c>
      <c r="D234" s="24">
        <f t="shared" si="46"/>
        <v>1902</v>
      </c>
      <c r="E234" s="24">
        <f t="shared" si="46"/>
        <v>-1902</v>
      </c>
      <c r="F234" s="24">
        <f t="shared" si="46"/>
        <v>0</v>
      </c>
      <c r="G234" s="24">
        <f t="shared" si="44"/>
        <v>-1902</v>
      </c>
      <c r="H234" s="24"/>
      <c r="I234" s="24">
        <f t="shared" si="47"/>
        <v>130</v>
      </c>
      <c r="J234" s="24">
        <f t="shared" si="47"/>
        <v>0</v>
      </c>
      <c r="K234" s="24">
        <f t="shared" si="47"/>
        <v>0</v>
      </c>
      <c r="L234" s="24">
        <f t="shared" si="47"/>
        <v>0</v>
      </c>
      <c r="M234" s="24">
        <f t="shared" si="47"/>
        <v>0</v>
      </c>
      <c r="N234" s="2"/>
    </row>
    <row r="235" spans="1:19" outlineLevel="1" x14ac:dyDescent="0.2">
      <c r="A235" s="10" t="s">
        <v>228</v>
      </c>
      <c r="B235" s="11" t="s">
        <v>66</v>
      </c>
      <c r="C235" s="24">
        <f t="shared" si="46"/>
        <v>0</v>
      </c>
      <c r="D235" s="24">
        <f t="shared" si="46"/>
        <v>0</v>
      </c>
      <c r="E235" s="24">
        <f t="shared" si="46"/>
        <v>0</v>
      </c>
      <c r="F235" s="24">
        <f t="shared" si="46"/>
        <v>0</v>
      </c>
      <c r="G235" s="24">
        <f t="shared" si="44"/>
        <v>0</v>
      </c>
      <c r="H235" s="24"/>
      <c r="I235" s="24">
        <f t="shared" si="47"/>
        <v>0</v>
      </c>
      <c r="J235" s="24">
        <f t="shared" si="47"/>
        <v>0</v>
      </c>
      <c r="K235" s="24">
        <f t="shared" si="47"/>
        <v>0</v>
      </c>
      <c r="L235" s="24">
        <f t="shared" si="47"/>
        <v>0</v>
      </c>
      <c r="M235" s="24">
        <f t="shared" si="47"/>
        <v>0</v>
      </c>
      <c r="N235" s="2"/>
    </row>
    <row r="236" spans="1:19" outlineLevel="1" x14ac:dyDescent="0.2">
      <c r="A236" s="10" t="s">
        <v>229</v>
      </c>
      <c r="B236" s="11" t="s">
        <v>55</v>
      </c>
      <c r="C236" s="24">
        <f t="shared" si="46"/>
        <v>0</v>
      </c>
      <c r="D236" s="24">
        <f t="shared" si="46"/>
        <v>945</v>
      </c>
      <c r="E236" s="24">
        <f t="shared" si="46"/>
        <v>-945</v>
      </c>
      <c r="F236" s="24">
        <f t="shared" si="46"/>
        <v>-596.92999999999847</v>
      </c>
      <c r="G236" s="24">
        <f t="shared" si="44"/>
        <v>-348.07000000000153</v>
      </c>
      <c r="H236" s="24"/>
      <c r="I236" s="24">
        <f t="shared" si="47"/>
        <v>0</v>
      </c>
      <c r="J236" s="24">
        <f t="shared" si="47"/>
        <v>0</v>
      </c>
      <c r="K236" s="24">
        <f t="shared" si="47"/>
        <v>0</v>
      </c>
      <c r="L236" s="24">
        <f t="shared" si="47"/>
        <v>0</v>
      </c>
      <c r="M236" s="24">
        <f t="shared" si="47"/>
        <v>0</v>
      </c>
      <c r="N236" s="8"/>
      <c r="O236" s="3"/>
      <c r="P236" s="8"/>
    </row>
    <row r="237" spans="1:19" outlineLevel="1" x14ac:dyDescent="0.2">
      <c r="A237" s="10" t="s">
        <v>266</v>
      </c>
      <c r="B237" s="11" t="s">
        <v>267</v>
      </c>
      <c r="C237" s="24">
        <f t="shared" si="46"/>
        <v>0</v>
      </c>
      <c r="D237" s="24">
        <f t="shared" si="46"/>
        <v>0</v>
      </c>
      <c r="E237" s="24">
        <f t="shared" si="46"/>
        <v>0</v>
      </c>
      <c r="F237" s="24">
        <f t="shared" si="46"/>
        <v>0</v>
      </c>
      <c r="G237" s="24">
        <f t="shared" si="44"/>
        <v>0</v>
      </c>
      <c r="H237" s="24"/>
      <c r="I237" s="24">
        <f t="shared" si="47"/>
        <v>347</v>
      </c>
      <c r="J237" s="24">
        <f t="shared" si="47"/>
        <v>0</v>
      </c>
      <c r="K237" s="24">
        <f t="shared" si="47"/>
        <v>0</v>
      </c>
      <c r="L237" s="24">
        <f t="shared" si="47"/>
        <v>0</v>
      </c>
      <c r="M237" s="24">
        <f t="shared" si="47"/>
        <v>0</v>
      </c>
      <c r="N237" s="8"/>
      <c r="O237" s="3"/>
    </row>
    <row r="238" spans="1:19" outlineLevel="1" x14ac:dyDescent="0.2">
      <c r="A238" s="10" t="s">
        <v>230</v>
      </c>
      <c r="B238" s="11" t="s">
        <v>56</v>
      </c>
      <c r="C238" s="24">
        <f t="shared" si="46"/>
        <v>0</v>
      </c>
      <c r="D238" s="24">
        <f t="shared" si="46"/>
        <v>0</v>
      </c>
      <c r="E238" s="24">
        <f t="shared" si="46"/>
        <v>0</v>
      </c>
      <c r="F238" s="24">
        <f t="shared" si="46"/>
        <v>0</v>
      </c>
      <c r="G238" s="24">
        <f t="shared" si="44"/>
        <v>0</v>
      </c>
      <c r="H238" s="24"/>
      <c r="I238" s="24">
        <f t="shared" si="47"/>
        <v>1628</v>
      </c>
      <c r="J238" s="24">
        <f t="shared" si="47"/>
        <v>0</v>
      </c>
      <c r="K238" s="24">
        <f t="shared" si="47"/>
        <v>0</v>
      </c>
      <c r="L238" s="24">
        <f t="shared" si="47"/>
        <v>0</v>
      </c>
      <c r="M238" s="24">
        <f t="shared" si="47"/>
        <v>0</v>
      </c>
      <c r="N238" s="8"/>
      <c r="P238" s="3"/>
    </row>
    <row r="239" spans="1:19" outlineLevel="1" x14ac:dyDescent="0.2">
      <c r="A239" s="10" t="s">
        <v>231</v>
      </c>
      <c r="B239" s="11" t="s">
        <v>69</v>
      </c>
      <c r="C239" s="24">
        <f t="shared" si="46"/>
        <v>0</v>
      </c>
      <c r="D239" s="24">
        <f t="shared" si="46"/>
        <v>0</v>
      </c>
      <c r="E239" s="24">
        <f t="shared" si="46"/>
        <v>0</v>
      </c>
      <c r="F239" s="24">
        <f t="shared" si="46"/>
        <v>0</v>
      </c>
      <c r="G239" s="24">
        <f t="shared" si="44"/>
        <v>0</v>
      </c>
      <c r="H239" s="24"/>
      <c r="I239" s="24">
        <f t="shared" si="47"/>
        <v>0</v>
      </c>
      <c r="J239" s="24">
        <f t="shared" si="47"/>
        <v>0</v>
      </c>
      <c r="K239" s="24">
        <f t="shared" si="47"/>
        <v>0</v>
      </c>
      <c r="L239" s="24">
        <f t="shared" si="47"/>
        <v>0</v>
      </c>
      <c r="M239" s="24">
        <f t="shared" si="47"/>
        <v>0</v>
      </c>
      <c r="N239" s="8"/>
      <c r="P239" s="3"/>
    </row>
    <row r="240" spans="1:19" outlineLevel="1" x14ac:dyDescent="0.2">
      <c r="A240" s="10" t="s">
        <v>260</v>
      </c>
      <c r="B240" s="11" t="s">
        <v>261</v>
      </c>
      <c r="C240" s="24">
        <f t="shared" si="46"/>
        <v>0</v>
      </c>
      <c r="D240" s="24">
        <f t="shared" si="46"/>
        <v>2529</v>
      </c>
      <c r="E240" s="24">
        <f t="shared" si="46"/>
        <v>-2529</v>
      </c>
      <c r="F240" s="24">
        <f t="shared" si="46"/>
        <v>0</v>
      </c>
      <c r="G240" s="24">
        <f t="shared" ref="G240:G248" si="48">E240-F240</f>
        <v>-2529</v>
      </c>
      <c r="H240" s="24"/>
      <c r="I240" s="24">
        <f t="shared" si="47"/>
        <v>0</v>
      </c>
      <c r="J240" s="24">
        <f t="shared" si="47"/>
        <v>0</v>
      </c>
      <c r="K240" s="24">
        <f t="shared" si="47"/>
        <v>0</v>
      </c>
      <c r="L240" s="24">
        <f t="shared" si="47"/>
        <v>0</v>
      </c>
      <c r="M240" s="24">
        <f t="shared" si="47"/>
        <v>0</v>
      </c>
      <c r="N240" s="2"/>
      <c r="O240" s="3"/>
      <c r="P240" s="3"/>
      <c r="Q240" s="8"/>
      <c r="S240" s="41"/>
    </row>
    <row r="241" spans="1:19" outlineLevel="1" x14ac:dyDescent="0.2">
      <c r="A241" s="10" t="s">
        <v>240</v>
      </c>
      <c r="B241" s="11" t="s">
        <v>241</v>
      </c>
      <c r="C241" s="24">
        <f t="shared" si="46"/>
        <v>0</v>
      </c>
      <c r="D241" s="24">
        <f t="shared" si="46"/>
        <v>0</v>
      </c>
      <c r="E241" s="24">
        <f t="shared" si="46"/>
        <v>0</v>
      </c>
      <c r="F241" s="24">
        <f t="shared" si="46"/>
        <v>0</v>
      </c>
      <c r="G241" s="24">
        <f t="shared" si="48"/>
        <v>0</v>
      </c>
      <c r="H241" s="24"/>
      <c r="I241" s="24">
        <f t="shared" si="47"/>
        <v>0</v>
      </c>
      <c r="J241" s="24">
        <f t="shared" si="47"/>
        <v>0</v>
      </c>
      <c r="K241" s="24">
        <f t="shared" si="47"/>
        <v>0</v>
      </c>
      <c r="L241" s="24">
        <f t="shared" si="47"/>
        <v>0</v>
      </c>
      <c r="M241" s="24">
        <f t="shared" si="47"/>
        <v>0</v>
      </c>
      <c r="N241" s="2"/>
      <c r="O241" s="3"/>
      <c r="P241" s="3"/>
      <c r="Q241" s="8"/>
      <c r="S241" s="41"/>
    </row>
    <row r="242" spans="1:19" outlineLevel="1" x14ac:dyDescent="0.2">
      <c r="A242" s="52" t="s">
        <v>232</v>
      </c>
      <c r="B242" s="11" t="s">
        <v>242</v>
      </c>
      <c r="C242" s="24">
        <f t="shared" si="46"/>
        <v>0</v>
      </c>
      <c r="D242" s="24">
        <f t="shared" si="46"/>
        <v>0</v>
      </c>
      <c r="E242" s="24">
        <f t="shared" si="46"/>
        <v>0</v>
      </c>
      <c r="F242" s="24">
        <f t="shared" si="46"/>
        <v>0</v>
      </c>
      <c r="G242" s="24">
        <f t="shared" si="48"/>
        <v>0</v>
      </c>
      <c r="H242" s="24"/>
      <c r="I242" s="24">
        <f t="shared" si="47"/>
        <v>0</v>
      </c>
      <c r="J242" s="24">
        <f t="shared" si="47"/>
        <v>0</v>
      </c>
      <c r="K242" s="24">
        <f t="shared" si="47"/>
        <v>0</v>
      </c>
      <c r="L242" s="24">
        <f t="shared" si="47"/>
        <v>0</v>
      </c>
      <c r="M242" s="24">
        <f t="shared" si="47"/>
        <v>0</v>
      </c>
      <c r="N242" s="2"/>
      <c r="O242" s="3"/>
      <c r="P242" s="3"/>
      <c r="Q242" s="8"/>
      <c r="S242" s="41"/>
    </row>
    <row r="243" spans="1:19" outlineLevel="1" x14ac:dyDescent="0.2">
      <c r="A243" s="52" t="s">
        <v>233</v>
      </c>
      <c r="B243" s="11" t="s">
        <v>243</v>
      </c>
      <c r="C243" s="24">
        <f t="shared" si="46"/>
        <v>0</v>
      </c>
      <c r="D243" s="24">
        <f t="shared" si="46"/>
        <v>0</v>
      </c>
      <c r="E243" s="24">
        <f t="shared" si="46"/>
        <v>0</v>
      </c>
      <c r="F243" s="24">
        <f t="shared" si="46"/>
        <v>0</v>
      </c>
      <c r="G243" s="24">
        <f t="shared" si="48"/>
        <v>0</v>
      </c>
      <c r="H243" s="24"/>
      <c r="I243" s="24">
        <f t="shared" si="47"/>
        <v>0</v>
      </c>
      <c r="J243" s="24">
        <f t="shared" si="47"/>
        <v>0</v>
      </c>
      <c r="K243" s="24">
        <f t="shared" si="47"/>
        <v>0</v>
      </c>
      <c r="L243" s="24">
        <f t="shared" si="47"/>
        <v>0</v>
      </c>
      <c r="M243" s="24">
        <f t="shared" si="47"/>
        <v>0</v>
      </c>
      <c r="N243" s="2"/>
    </row>
    <row r="244" spans="1:19" ht="15" customHeight="1" outlineLevel="1" x14ac:dyDescent="0.2">
      <c r="A244" s="10" t="s">
        <v>234</v>
      </c>
      <c r="B244" s="11" t="s">
        <v>245</v>
      </c>
      <c r="C244" s="24">
        <f t="shared" si="46"/>
        <v>0</v>
      </c>
      <c r="D244" s="24">
        <f t="shared" si="46"/>
        <v>0</v>
      </c>
      <c r="E244" s="24">
        <f t="shared" si="46"/>
        <v>0</v>
      </c>
      <c r="F244" s="24">
        <f t="shared" si="46"/>
        <v>0</v>
      </c>
      <c r="G244" s="24">
        <f t="shared" si="48"/>
        <v>0</v>
      </c>
      <c r="H244" s="24"/>
      <c r="I244" s="24">
        <f t="shared" si="47"/>
        <v>0</v>
      </c>
      <c r="J244" s="24">
        <f t="shared" si="47"/>
        <v>0</v>
      </c>
      <c r="K244" s="24">
        <f t="shared" si="47"/>
        <v>0</v>
      </c>
      <c r="L244" s="24">
        <f t="shared" si="47"/>
        <v>0</v>
      </c>
      <c r="M244" s="24">
        <f t="shared" si="47"/>
        <v>0</v>
      </c>
      <c r="N244" s="2"/>
    </row>
    <row r="245" spans="1:19" ht="15" customHeight="1" outlineLevel="1" x14ac:dyDescent="0.2">
      <c r="A245" s="10" t="s">
        <v>235</v>
      </c>
      <c r="B245" s="10" t="s">
        <v>246</v>
      </c>
      <c r="C245" s="24">
        <f t="shared" si="46"/>
        <v>0</v>
      </c>
      <c r="D245" s="24">
        <f t="shared" si="46"/>
        <v>0</v>
      </c>
      <c r="E245" s="24">
        <f t="shared" si="46"/>
        <v>0</v>
      </c>
      <c r="F245" s="24">
        <f t="shared" si="46"/>
        <v>0</v>
      </c>
      <c r="G245" s="24">
        <f t="shared" si="48"/>
        <v>0</v>
      </c>
      <c r="H245" s="24"/>
      <c r="I245" s="24">
        <f t="shared" si="47"/>
        <v>0</v>
      </c>
      <c r="J245" s="24">
        <f t="shared" si="47"/>
        <v>0</v>
      </c>
      <c r="K245" s="24">
        <f t="shared" si="47"/>
        <v>0</v>
      </c>
      <c r="L245" s="24">
        <f t="shared" si="47"/>
        <v>0</v>
      </c>
      <c r="M245" s="24">
        <f t="shared" si="47"/>
        <v>0</v>
      </c>
      <c r="N245" s="2"/>
    </row>
    <row r="246" spans="1:19" outlineLevel="1" x14ac:dyDescent="0.2">
      <c r="A246" s="10" t="s">
        <v>262</v>
      </c>
      <c r="B246" s="10" t="s">
        <v>263</v>
      </c>
      <c r="C246" s="24">
        <f t="shared" si="46"/>
        <v>0</v>
      </c>
      <c r="D246" s="24">
        <f t="shared" si="46"/>
        <v>0</v>
      </c>
      <c r="E246" s="24">
        <f t="shared" si="46"/>
        <v>0</v>
      </c>
      <c r="F246" s="24">
        <f t="shared" si="46"/>
        <v>0</v>
      </c>
      <c r="G246" s="24">
        <f t="shared" si="48"/>
        <v>0</v>
      </c>
      <c r="H246" s="24"/>
      <c r="I246" s="24">
        <f t="shared" si="47"/>
        <v>0</v>
      </c>
      <c r="J246" s="24">
        <f t="shared" si="47"/>
        <v>0</v>
      </c>
      <c r="K246" s="24">
        <f t="shared" si="47"/>
        <v>0</v>
      </c>
      <c r="L246" s="24">
        <f t="shared" si="47"/>
        <v>0</v>
      </c>
      <c r="M246" s="24">
        <f t="shared" si="47"/>
        <v>0</v>
      </c>
      <c r="N246" s="8"/>
    </row>
    <row r="247" spans="1:19" outlineLevel="1" x14ac:dyDescent="0.2">
      <c r="A247" s="10" t="s">
        <v>236</v>
      </c>
      <c r="B247" s="10" t="s">
        <v>244</v>
      </c>
      <c r="C247" s="24">
        <f t="shared" si="46"/>
        <v>0</v>
      </c>
      <c r="D247" s="24">
        <f t="shared" si="46"/>
        <v>0</v>
      </c>
      <c r="E247" s="24">
        <f t="shared" si="46"/>
        <v>0</v>
      </c>
      <c r="F247" s="24">
        <f t="shared" si="46"/>
        <v>0</v>
      </c>
      <c r="G247" s="24">
        <f t="shared" si="48"/>
        <v>0</v>
      </c>
      <c r="H247" s="24"/>
      <c r="I247" s="24">
        <f t="shared" si="47"/>
        <v>0</v>
      </c>
      <c r="J247" s="24">
        <f t="shared" si="47"/>
        <v>0</v>
      </c>
      <c r="K247" s="24">
        <f t="shared" si="47"/>
        <v>0</v>
      </c>
      <c r="L247" s="24">
        <f t="shared" si="47"/>
        <v>0</v>
      </c>
      <c r="M247" s="24">
        <f t="shared" si="47"/>
        <v>0</v>
      </c>
      <c r="N247" s="8"/>
    </row>
    <row r="248" spans="1:19" outlineLevel="1" x14ac:dyDescent="0.2">
      <c r="A248" s="52" t="s">
        <v>237</v>
      </c>
      <c r="B248" s="10" t="s">
        <v>63</v>
      </c>
      <c r="C248" s="24">
        <f t="shared" si="46"/>
        <v>0</v>
      </c>
      <c r="D248" s="24">
        <f t="shared" si="46"/>
        <v>0</v>
      </c>
      <c r="E248" s="24">
        <f t="shared" si="46"/>
        <v>0</v>
      </c>
      <c r="F248" s="24">
        <f t="shared" si="46"/>
        <v>0</v>
      </c>
      <c r="G248" s="24">
        <f t="shared" si="48"/>
        <v>0</v>
      </c>
      <c r="H248" s="24"/>
      <c r="I248" s="24">
        <f t="shared" si="47"/>
        <v>5000</v>
      </c>
      <c r="J248" s="24">
        <f t="shared" si="47"/>
        <v>0</v>
      </c>
      <c r="K248" s="24">
        <f t="shared" si="47"/>
        <v>0</v>
      </c>
      <c r="L248" s="24">
        <f t="shared" si="47"/>
        <v>0</v>
      </c>
      <c r="M248" s="24">
        <f t="shared" si="47"/>
        <v>0</v>
      </c>
      <c r="N248" s="8"/>
    </row>
    <row r="249" spans="1:19" s="43" customFormat="1" outlineLevel="1" x14ac:dyDescent="0.2">
      <c r="A249" s="34"/>
      <c r="B249" s="11" t="s">
        <v>57</v>
      </c>
      <c r="C249" s="25">
        <f>SUM(C175:C248)</f>
        <v>0</v>
      </c>
      <c r="D249" s="25">
        <f>SUM(D175:D248)</f>
        <v>87859</v>
      </c>
      <c r="E249" s="25">
        <f>C249-D249</f>
        <v>-87859</v>
      </c>
      <c r="F249" s="25">
        <f>SUM(F175:F248)</f>
        <v>-12028.190000000004</v>
      </c>
      <c r="G249" s="25">
        <f t="shared" ref="G249" si="49">E249-F249</f>
        <v>-75830.81</v>
      </c>
      <c r="H249" s="25"/>
      <c r="I249" s="25">
        <f>SUM(I175:I248)</f>
        <v>40159</v>
      </c>
      <c r="J249" s="25">
        <f>SUM(J175:J248)</f>
        <v>535</v>
      </c>
      <c r="K249" s="25">
        <f>SUM(K175:K248)</f>
        <v>663</v>
      </c>
      <c r="L249" s="25">
        <f>SUM(L175:L248)</f>
        <v>0</v>
      </c>
      <c r="M249" s="25">
        <f>SUM(M175:M248)</f>
        <v>601</v>
      </c>
      <c r="N249" s="42"/>
    </row>
    <row r="250" spans="1:19" outlineLevel="1" x14ac:dyDescent="0.2">
      <c r="B250" s="4" t="s">
        <v>58</v>
      </c>
    </row>
    <row r="251" spans="1:19" outlineLevel="1" x14ac:dyDescent="0.2"/>
  </sheetData>
  <mergeCells count="15">
    <mergeCell ref="A1:L1"/>
    <mergeCell ref="A2:L2"/>
    <mergeCell ref="A3:L3"/>
    <mergeCell ref="A4:L4"/>
    <mergeCell ref="I6:M6"/>
    <mergeCell ref="A87:L87"/>
    <mergeCell ref="A85:L85"/>
    <mergeCell ref="A86:L86"/>
    <mergeCell ref="A88:L88"/>
    <mergeCell ref="I90:M90"/>
    <mergeCell ref="A168:L168"/>
    <mergeCell ref="A169:L169"/>
    <mergeCell ref="A171:L171"/>
    <mergeCell ref="I173:M173"/>
    <mergeCell ref="A170:L170"/>
  </mergeCells>
  <printOptions horizontalCentered="1"/>
  <pageMargins left="0" right="0" top="0.25" bottom="0.25" header="0.3" footer="0.3"/>
  <pageSetup scale="64" fitToHeight="0" orientation="portrait" r:id="rId1"/>
  <headerFooter>
    <oddFooter>&amp;C&amp;P</oddFooter>
  </headerFooter>
  <rowBreaks count="1" manualBreakCount="1">
    <brk id="83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1"/>
  <sheetViews>
    <sheetView showGridLines="0" workbookViewId="0">
      <pane ySplit="1" topLeftCell="A2" activePane="bottomLeft" state="frozen"/>
      <selection pane="bottomLeft" activeCell="E21" sqref="E21"/>
    </sheetView>
  </sheetViews>
  <sheetFormatPr defaultRowHeight="15" customHeight="1" x14ac:dyDescent="0.25"/>
  <cols>
    <col min="1" max="1" width="7.28515625" bestFit="1" customWidth="1"/>
    <col min="2" max="2" width="4.85546875" bestFit="1" customWidth="1"/>
    <col min="3" max="3" width="9" bestFit="1" customWidth="1"/>
    <col min="4" max="4" width="34.5703125" customWidth="1"/>
    <col min="5" max="5" width="27.5703125" bestFit="1" customWidth="1"/>
    <col min="6" max="6" width="7" bestFit="1" customWidth="1"/>
    <col min="7" max="7" width="12.140625" bestFit="1" customWidth="1"/>
    <col min="8" max="9" width="11.28515625" bestFit="1" customWidth="1"/>
    <col min="10" max="10" width="11.42578125" bestFit="1" customWidth="1"/>
    <col min="11" max="11" width="15" bestFit="1" customWidth="1"/>
    <col min="12" max="12" width="14.7109375" bestFit="1" customWidth="1"/>
  </cols>
  <sheetData>
    <row r="1" spans="1:12" ht="15" customHeight="1" x14ac:dyDescent="0.25">
      <c r="A1" s="46" t="s">
        <v>134</v>
      </c>
      <c r="B1" s="46" t="s">
        <v>133</v>
      </c>
      <c r="C1" s="46" t="s">
        <v>77</v>
      </c>
      <c r="D1" s="47" t="s">
        <v>76</v>
      </c>
      <c r="E1" s="46" t="s">
        <v>132</v>
      </c>
      <c r="F1" s="46" t="s">
        <v>131</v>
      </c>
      <c r="G1" s="46" t="s">
        <v>130</v>
      </c>
      <c r="H1" s="46" t="s">
        <v>6</v>
      </c>
      <c r="I1" s="46" t="s">
        <v>7</v>
      </c>
      <c r="J1" s="46" t="s">
        <v>129</v>
      </c>
      <c r="K1" s="46" t="s">
        <v>128</v>
      </c>
      <c r="L1" s="46" t="s">
        <v>127</v>
      </c>
    </row>
    <row r="2" spans="1:12" ht="15" customHeight="1" x14ac:dyDescent="0.25">
      <c r="A2" s="44">
        <v>700000</v>
      </c>
      <c r="B2" s="44">
        <v>101</v>
      </c>
      <c r="C2" s="48" t="s">
        <v>135</v>
      </c>
      <c r="D2" s="44" t="s">
        <v>78</v>
      </c>
      <c r="E2" s="44" t="s">
        <v>126</v>
      </c>
      <c r="F2" s="44" t="s">
        <v>87</v>
      </c>
      <c r="G2" s="44">
        <v>2020</v>
      </c>
      <c r="H2" s="45">
        <v>753876</v>
      </c>
      <c r="I2" s="45">
        <v>264086.09999999998</v>
      </c>
      <c r="J2" s="45">
        <v>104801.60000000001</v>
      </c>
      <c r="K2" s="45">
        <v>384988.3</v>
      </c>
      <c r="L2" s="44">
        <v>51.07</v>
      </c>
    </row>
    <row r="3" spans="1:12" ht="15" customHeight="1" x14ac:dyDescent="0.25">
      <c r="A3" s="44">
        <v>700000</v>
      </c>
      <c r="B3" s="44">
        <v>101</v>
      </c>
      <c r="C3" s="48" t="s">
        <v>136</v>
      </c>
      <c r="D3" s="44" t="s">
        <v>78</v>
      </c>
      <c r="E3" s="44" t="s">
        <v>125</v>
      </c>
      <c r="F3" s="44" t="s">
        <v>87</v>
      </c>
      <c r="G3" s="44">
        <v>2020</v>
      </c>
      <c r="H3" s="45">
        <v>2000</v>
      </c>
      <c r="I3" s="44">
        <v>563.04</v>
      </c>
      <c r="J3" s="44">
        <v>0</v>
      </c>
      <c r="K3" s="45">
        <v>1436.96</v>
      </c>
      <c r="L3" s="44">
        <v>71.849999999999994</v>
      </c>
    </row>
    <row r="4" spans="1:12" ht="15" customHeight="1" x14ac:dyDescent="0.25">
      <c r="A4" s="44">
        <v>700000</v>
      </c>
      <c r="B4" s="44">
        <v>101</v>
      </c>
      <c r="C4" s="48" t="s">
        <v>139</v>
      </c>
      <c r="D4" s="44" t="s">
        <v>78</v>
      </c>
      <c r="E4" s="44" t="s">
        <v>122</v>
      </c>
      <c r="F4" s="44" t="s">
        <v>87</v>
      </c>
      <c r="G4" s="44">
        <v>2020</v>
      </c>
      <c r="H4" s="50">
        <v>95000</v>
      </c>
      <c r="I4" s="45">
        <v>8940.7000000000007</v>
      </c>
      <c r="J4" s="45">
        <v>2806.58</v>
      </c>
      <c r="K4" s="45">
        <v>83252.72</v>
      </c>
      <c r="L4" s="44">
        <v>87.63</v>
      </c>
    </row>
    <row r="5" spans="1:12" ht="15" customHeight="1" x14ac:dyDescent="0.25">
      <c r="A5" s="44">
        <v>700000</v>
      </c>
      <c r="B5" s="44">
        <v>101</v>
      </c>
      <c r="C5" s="48" t="s">
        <v>140</v>
      </c>
      <c r="D5" s="44" t="s">
        <v>78</v>
      </c>
      <c r="E5" s="44" t="s">
        <v>121</v>
      </c>
      <c r="F5" s="44" t="s">
        <v>87</v>
      </c>
      <c r="G5" s="44">
        <v>2020</v>
      </c>
      <c r="H5" s="45">
        <v>2000</v>
      </c>
      <c r="I5" s="44">
        <v>0</v>
      </c>
      <c r="J5" s="44">
        <v>0</v>
      </c>
      <c r="K5" s="45">
        <v>2000</v>
      </c>
      <c r="L5" s="44">
        <v>100</v>
      </c>
    </row>
    <row r="6" spans="1:12" ht="15" customHeight="1" x14ac:dyDescent="0.25">
      <c r="A6" s="44">
        <v>700000</v>
      </c>
      <c r="B6" s="44">
        <v>101</v>
      </c>
      <c r="C6" s="48" t="s">
        <v>142</v>
      </c>
      <c r="D6" s="44" t="s">
        <v>78</v>
      </c>
      <c r="E6" s="44" t="s">
        <v>119</v>
      </c>
      <c r="F6" s="44" t="s">
        <v>87</v>
      </c>
      <c r="G6" s="44">
        <v>2020</v>
      </c>
      <c r="H6" s="45">
        <v>2500</v>
      </c>
      <c r="I6" s="44">
        <v>142.5</v>
      </c>
      <c r="J6" s="44">
        <v>0</v>
      </c>
      <c r="K6" s="45">
        <v>2357.5</v>
      </c>
      <c r="L6" s="44">
        <v>94.3</v>
      </c>
    </row>
    <row r="7" spans="1:12" ht="15" customHeight="1" x14ac:dyDescent="0.25">
      <c r="A7" s="44">
        <v>700000</v>
      </c>
      <c r="B7" s="44">
        <v>101</v>
      </c>
      <c r="C7" s="48" t="s">
        <v>143</v>
      </c>
      <c r="D7" s="44" t="s">
        <v>78</v>
      </c>
      <c r="E7" s="44" t="s">
        <v>118</v>
      </c>
      <c r="F7" s="44" t="s">
        <v>87</v>
      </c>
      <c r="G7" s="44">
        <v>2020</v>
      </c>
      <c r="H7" s="45">
        <v>1000</v>
      </c>
      <c r="I7" s="44">
        <v>156.26</v>
      </c>
      <c r="J7" s="44">
        <v>0</v>
      </c>
      <c r="K7" s="44">
        <v>843.74</v>
      </c>
      <c r="L7" s="44">
        <v>84.37</v>
      </c>
    </row>
    <row r="8" spans="1:12" ht="15" customHeight="1" x14ac:dyDescent="0.25">
      <c r="A8" s="44">
        <v>700000</v>
      </c>
      <c r="B8" s="44">
        <v>101</v>
      </c>
      <c r="C8" s="48" t="s">
        <v>144</v>
      </c>
      <c r="D8" s="44" t="s">
        <v>78</v>
      </c>
      <c r="E8" s="44" t="s">
        <v>117</v>
      </c>
      <c r="F8" s="44" t="s">
        <v>87</v>
      </c>
      <c r="G8" s="44">
        <v>2020</v>
      </c>
      <c r="H8" s="45">
        <v>1000</v>
      </c>
      <c r="I8" s="44">
        <v>59</v>
      </c>
      <c r="J8" s="44">
        <v>0</v>
      </c>
      <c r="K8" s="44">
        <v>941</v>
      </c>
      <c r="L8" s="44">
        <v>94.1</v>
      </c>
    </row>
    <row r="9" spans="1:12" ht="15" customHeight="1" x14ac:dyDescent="0.25">
      <c r="A9" s="44">
        <v>700000</v>
      </c>
      <c r="B9" s="44">
        <v>101</v>
      </c>
      <c r="C9" s="48" t="s">
        <v>145</v>
      </c>
      <c r="D9" s="44" t="s">
        <v>78</v>
      </c>
      <c r="E9" s="44" t="s">
        <v>116</v>
      </c>
      <c r="F9" s="44" t="s">
        <v>87</v>
      </c>
      <c r="G9" s="44">
        <v>2020</v>
      </c>
      <c r="H9" s="45">
        <v>2500</v>
      </c>
      <c r="I9" s="44">
        <v>463.41</v>
      </c>
      <c r="J9" s="44">
        <v>0</v>
      </c>
      <c r="K9" s="45">
        <v>2036.59</v>
      </c>
      <c r="L9" s="44">
        <v>81.459999999999994</v>
      </c>
    </row>
    <row r="10" spans="1:12" ht="15" customHeight="1" x14ac:dyDescent="0.25">
      <c r="A10" s="44">
        <v>700000</v>
      </c>
      <c r="B10" s="44">
        <v>101</v>
      </c>
      <c r="C10" s="48" t="s">
        <v>146</v>
      </c>
      <c r="D10" s="44" t="s">
        <v>78</v>
      </c>
      <c r="E10" s="44" t="s">
        <v>115</v>
      </c>
      <c r="F10" s="44" t="s">
        <v>87</v>
      </c>
      <c r="G10" s="44">
        <v>2020</v>
      </c>
      <c r="H10" s="45">
        <v>1000</v>
      </c>
      <c r="I10" s="44">
        <v>96.97</v>
      </c>
      <c r="J10" s="44">
        <v>0</v>
      </c>
      <c r="K10" s="44">
        <v>903.03</v>
      </c>
      <c r="L10" s="44">
        <v>90.3</v>
      </c>
    </row>
    <row r="11" spans="1:12" ht="15" customHeight="1" x14ac:dyDescent="0.25">
      <c r="A11" s="44">
        <v>700000</v>
      </c>
      <c r="B11" s="44">
        <v>101</v>
      </c>
      <c r="C11" s="48" t="s">
        <v>147</v>
      </c>
      <c r="D11" s="44" t="s">
        <v>78</v>
      </c>
      <c r="E11" s="44" t="s">
        <v>114</v>
      </c>
      <c r="F11" s="44" t="s">
        <v>87</v>
      </c>
      <c r="G11" s="44">
        <v>2020</v>
      </c>
      <c r="H11" s="45">
        <v>2500</v>
      </c>
      <c r="I11" s="44">
        <v>391.4</v>
      </c>
      <c r="J11" s="44">
        <v>0</v>
      </c>
      <c r="K11" s="45">
        <v>2108.6</v>
      </c>
      <c r="L11" s="44">
        <v>84.34</v>
      </c>
    </row>
    <row r="12" spans="1:12" ht="15" customHeight="1" x14ac:dyDescent="0.25">
      <c r="A12" s="44">
        <v>700000</v>
      </c>
      <c r="B12" s="44">
        <v>101</v>
      </c>
      <c r="C12" s="48" t="s">
        <v>148</v>
      </c>
      <c r="D12" s="44" t="s">
        <v>78</v>
      </c>
      <c r="E12" s="44" t="s">
        <v>113</v>
      </c>
      <c r="F12" s="44" t="s">
        <v>87</v>
      </c>
      <c r="G12" s="44">
        <v>2020</v>
      </c>
      <c r="H12" s="49">
        <f>310543.2+525000</f>
        <v>835543.2</v>
      </c>
      <c r="I12" s="44">
        <v>0</v>
      </c>
      <c r="J12" s="44">
        <v>0</v>
      </c>
      <c r="K12" s="45">
        <v>310543.2</v>
      </c>
      <c r="L12" s="44">
        <v>100</v>
      </c>
    </row>
    <row r="13" spans="1:12" ht="15" customHeight="1" x14ac:dyDescent="0.25">
      <c r="A13" s="44">
        <v>700000</v>
      </c>
      <c r="B13" s="44">
        <v>101</v>
      </c>
      <c r="C13" s="48" t="s">
        <v>149</v>
      </c>
      <c r="D13" s="44" t="s">
        <v>78</v>
      </c>
      <c r="E13" s="44" t="s">
        <v>112</v>
      </c>
      <c r="F13" s="44" t="s">
        <v>87</v>
      </c>
      <c r="G13" s="44">
        <v>2020</v>
      </c>
      <c r="H13" s="45">
        <v>2500</v>
      </c>
      <c r="I13" s="44">
        <v>607.48</v>
      </c>
      <c r="J13" s="44">
        <v>0</v>
      </c>
      <c r="K13" s="45">
        <v>1892.52</v>
      </c>
      <c r="L13" s="44">
        <v>75.7</v>
      </c>
    </row>
    <row r="14" spans="1:12" ht="15" customHeight="1" x14ac:dyDescent="0.25">
      <c r="A14" s="44">
        <v>700000</v>
      </c>
      <c r="B14" s="44">
        <v>101</v>
      </c>
      <c r="C14" s="48" t="s">
        <v>150</v>
      </c>
      <c r="D14" s="44" t="s">
        <v>78</v>
      </c>
      <c r="E14" s="44" t="s">
        <v>111</v>
      </c>
      <c r="F14" s="44" t="s">
        <v>87</v>
      </c>
      <c r="G14" s="44">
        <v>2020</v>
      </c>
      <c r="H14" s="45">
        <v>3500</v>
      </c>
      <c r="I14" s="44">
        <v>0</v>
      </c>
      <c r="J14" s="44">
        <v>0</v>
      </c>
      <c r="K14" s="45">
        <v>3500</v>
      </c>
      <c r="L14" s="44">
        <v>100</v>
      </c>
    </row>
    <row r="15" spans="1:12" ht="15" customHeight="1" x14ac:dyDescent="0.25">
      <c r="A15" s="44">
        <v>700000</v>
      </c>
      <c r="B15" s="44">
        <v>101</v>
      </c>
      <c r="C15" s="48" t="s">
        <v>152</v>
      </c>
      <c r="D15" s="44" t="s">
        <v>78</v>
      </c>
      <c r="E15" s="44" t="s">
        <v>109</v>
      </c>
      <c r="F15" s="44" t="s">
        <v>87</v>
      </c>
      <c r="G15" s="44">
        <v>2020</v>
      </c>
      <c r="H15" s="45">
        <v>2500</v>
      </c>
      <c r="I15" s="44">
        <v>184</v>
      </c>
      <c r="J15" s="44">
        <v>0</v>
      </c>
      <c r="K15" s="45">
        <v>2316</v>
      </c>
      <c r="L15" s="44">
        <v>92.64</v>
      </c>
    </row>
    <row r="16" spans="1:12" ht="15" customHeight="1" x14ac:dyDescent="0.25">
      <c r="A16" s="44">
        <v>700000</v>
      </c>
      <c r="B16" s="44">
        <v>101</v>
      </c>
      <c r="C16" s="48" t="s">
        <v>155</v>
      </c>
      <c r="D16" s="44" t="s">
        <v>78</v>
      </c>
      <c r="E16" s="44" t="s">
        <v>106</v>
      </c>
      <c r="F16" s="44" t="s">
        <v>87</v>
      </c>
      <c r="G16" s="44">
        <v>2020</v>
      </c>
      <c r="H16" s="45">
        <v>1000</v>
      </c>
      <c r="I16" s="44">
        <v>0</v>
      </c>
      <c r="J16" s="44">
        <v>0</v>
      </c>
      <c r="K16" s="45">
        <v>1000</v>
      </c>
      <c r="L16" s="44">
        <v>100</v>
      </c>
    </row>
    <row r="17" spans="1:12" ht="15" customHeight="1" x14ac:dyDescent="0.25">
      <c r="A17" s="44">
        <v>700000</v>
      </c>
      <c r="B17" s="44">
        <v>101</v>
      </c>
      <c r="C17" s="48" t="s">
        <v>156</v>
      </c>
      <c r="D17" s="44" t="s">
        <v>78</v>
      </c>
      <c r="E17" s="44" t="s">
        <v>105</v>
      </c>
      <c r="F17" s="44" t="s">
        <v>87</v>
      </c>
      <c r="G17" s="44">
        <v>2020</v>
      </c>
      <c r="H17" s="44">
        <v>500</v>
      </c>
      <c r="I17" s="44">
        <v>0</v>
      </c>
      <c r="J17" s="44">
        <v>0</v>
      </c>
      <c r="K17" s="44">
        <v>500</v>
      </c>
      <c r="L17" s="44">
        <v>100</v>
      </c>
    </row>
    <row r="18" spans="1:12" ht="15" customHeight="1" x14ac:dyDescent="0.25">
      <c r="A18" s="44">
        <v>700000</v>
      </c>
      <c r="B18" s="44">
        <v>101</v>
      </c>
      <c r="C18" s="48" t="s">
        <v>157</v>
      </c>
      <c r="D18" s="44" t="s">
        <v>78</v>
      </c>
      <c r="E18" s="44" t="s">
        <v>104</v>
      </c>
      <c r="F18" s="44" t="s">
        <v>87</v>
      </c>
      <c r="G18" s="44">
        <v>2020</v>
      </c>
      <c r="H18" s="45">
        <v>3500</v>
      </c>
      <c r="I18" s="44">
        <v>0</v>
      </c>
      <c r="J18" s="44">
        <v>0</v>
      </c>
      <c r="K18" s="45">
        <v>3500</v>
      </c>
      <c r="L18" s="44">
        <v>100</v>
      </c>
    </row>
    <row r="19" spans="1:12" ht="15" customHeight="1" x14ac:dyDescent="0.25">
      <c r="A19" s="44">
        <v>700000</v>
      </c>
      <c r="B19" s="44">
        <v>101</v>
      </c>
      <c r="C19" s="48" t="s">
        <v>158</v>
      </c>
      <c r="D19" s="44" t="s">
        <v>78</v>
      </c>
      <c r="E19" s="44" t="s">
        <v>103</v>
      </c>
      <c r="F19" s="44" t="s">
        <v>87</v>
      </c>
      <c r="G19" s="44">
        <v>2020</v>
      </c>
      <c r="H19" s="45">
        <v>82500</v>
      </c>
      <c r="I19" s="45">
        <v>20125.310000000001</v>
      </c>
      <c r="J19" s="44">
        <v>0</v>
      </c>
      <c r="K19" s="45">
        <v>62374.69</v>
      </c>
      <c r="L19" s="44">
        <v>75.61</v>
      </c>
    </row>
    <row r="20" spans="1:12" ht="15" customHeight="1" x14ac:dyDescent="0.25">
      <c r="A20" s="44">
        <v>700000</v>
      </c>
      <c r="B20" s="44">
        <v>101</v>
      </c>
      <c r="C20" s="48" t="s">
        <v>159</v>
      </c>
      <c r="D20" s="44" t="s">
        <v>78</v>
      </c>
      <c r="E20" s="44" t="s">
        <v>102</v>
      </c>
      <c r="F20" s="44" t="s">
        <v>87</v>
      </c>
      <c r="G20" s="44">
        <v>2020</v>
      </c>
      <c r="H20" s="45">
        <v>1000</v>
      </c>
      <c r="I20" s="44">
        <v>0</v>
      </c>
      <c r="J20" s="44">
        <v>0</v>
      </c>
      <c r="K20" s="45">
        <v>1000</v>
      </c>
      <c r="L20" s="44">
        <v>100</v>
      </c>
    </row>
    <row r="21" spans="1:12" ht="15" customHeight="1" x14ac:dyDescent="0.25">
      <c r="A21" s="44">
        <v>700000</v>
      </c>
      <c r="B21" s="44">
        <v>101</v>
      </c>
      <c r="C21" s="48" t="s">
        <v>160</v>
      </c>
      <c r="D21" s="44" t="s">
        <v>78</v>
      </c>
      <c r="E21" s="44" t="s">
        <v>101</v>
      </c>
      <c r="F21" s="44" t="s">
        <v>87</v>
      </c>
      <c r="G21" s="44">
        <v>2020</v>
      </c>
      <c r="H21" s="45">
        <v>337632</v>
      </c>
      <c r="I21" s="44">
        <v>0</v>
      </c>
      <c r="J21" s="45">
        <v>53625</v>
      </c>
      <c r="K21" s="45">
        <v>284007</v>
      </c>
      <c r="L21" s="44">
        <v>84.12</v>
      </c>
    </row>
    <row r="22" spans="1:12" ht="15" customHeight="1" x14ac:dyDescent="0.25">
      <c r="A22" s="44">
        <v>700000</v>
      </c>
      <c r="B22" s="44">
        <v>101</v>
      </c>
      <c r="C22" s="48" t="s">
        <v>161</v>
      </c>
      <c r="D22" s="44" t="s">
        <v>78</v>
      </c>
      <c r="E22" s="44" t="s">
        <v>100</v>
      </c>
      <c r="F22" s="44" t="s">
        <v>87</v>
      </c>
      <c r="G22" s="44">
        <v>2020</v>
      </c>
      <c r="H22" s="45">
        <v>1000</v>
      </c>
      <c r="I22" s="44">
        <v>40.26</v>
      </c>
      <c r="J22" s="44">
        <v>0</v>
      </c>
      <c r="K22" s="44">
        <v>959.74</v>
      </c>
      <c r="L22" s="44">
        <v>95.97</v>
      </c>
    </row>
    <row r="23" spans="1:12" ht="15" customHeight="1" x14ac:dyDescent="0.25">
      <c r="A23" s="44">
        <v>700000</v>
      </c>
      <c r="B23" s="44">
        <v>101</v>
      </c>
      <c r="C23" s="48" t="s">
        <v>162</v>
      </c>
      <c r="D23" s="44" t="s">
        <v>78</v>
      </c>
      <c r="E23" s="44" t="s">
        <v>99</v>
      </c>
      <c r="F23" s="44" t="s">
        <v>87</v>
      </c>
      <c r="G23" s="44">
        <v>2020</v>
      </c>
      <c r="H23" s="45">
        <v>30000</v>
      </c>
      <c r="I23" s="45">
        <v>6015.89</v>
      </c>
      <c r="J23" s="44">
        <v>508.34</v>
      </c>
      <c r="K23" s="45">
        <v>23475.77</v>
      </c>
      <c r="L23" s="44">
        <v>78.25</v>
      </c>
    </row>
    <row r="24" spans="1:12" ht="15" customHeight="1" x14ac:dyDescent="0.25">
      <c r="A24" s="44">
        <v>700000</v>
      </c>
      <c r="B24" s="44">
        <v>101</v>
      </c>
      <c r="C24" s="48" t="s">
        <v>163</v>
      </c>
      <c r="D24" s="44" t="s">
        <v>78</v>
      </c>
      <c r="E24" s="44" t="s">
        <v>98</v>
      </c>
      <c r="F24" s="44" t="s">
        <v>87</v>
      </c>
      <c r="G24" s="44">
        <v>2020</v>
      </c>
      <c r="H24" s="50">
        <v>111250</v>
      </c>
      <c r="I24" s="45">
        <v>16797.310000000001</v>
      </c>
      <c r="J24" s="45">
        <v>45955.05</v>
      </c>
      <c r="K24" s="45">
        <v>48497.64</v>
      </c>
      <c r="L24" s="44">
        <v>43.59</v>
      </c>
    </row>
    <row r="25" spans="1:12" ht="15" customHeight="1" x14ac:dyDescent="0.25">
      <c r="A25" s="44">
        <v>700000</v>
      </c>
      <c r="B25" s="44">
        <v>101</v>
      </c>
      <c r="C25" s="48" t="s">
        <v>164</v>
      </c>
      <c r="D25" s="44" t="s">
        <v>78</v>
      </c>
      <c r="E25" s="44" t="s">
        <v>97</v>
      </c>
      <c r="F25" s="44" t="s">
        <v>87</v>
      </c>
      <c r="G25" s="44">
        <v>2020</v>
      </c>
      <c r="H25" s="45">
        <v>23000</v>
      </c>
      <c r="I25" s="45">
        <v>15208.83</v>
      </c>
      <c r="J25" s="44">
        <v>0</v>
      </c>
      <c r="K25" s="45">
        <v>7791.17</v>
      </c>
      <c r="L25" s="44">
        <v>33.869999999999997</v>
      </c>
    </row>
    <row r="26" spans="1:12" ht="15" customHeight="1" x14ac:dyDescent="0.25">
      <c r="A26" s="44">
        <v>700000</v>
      </c>
      <c r="B26" s="44">
        <v>101</v>
      </c>
      <c r="C26" s="48" t="s">
        <v>165</v>
      </c>
      <c r="D26" s="44" t="s">
        <v>78</v>
      </c>
      <c r="E26" s="44" t="s">
        <v>96</v>
      </c>
      <c r="F26" s="44" t="s">
        <v>87</v>
      </c>
      <c r="G26" s="44">
        <v>2020</v>
      </c>
      <c r="H26" s="45">
        <v>1400</v>
      </c>
      <c r="I26" s="44">
        <v>211.13</v>
      </c>
      <c r="J26" s="44">
        <v>0</v>
      </c>
      <c r="K26" s="45">
        <v>1188.8699999999999</v>
      </c>
      <c r="L26" s="44">
        <v>84.92</v>
      </c>
    </row>
    <row r="27" spans="1:12" ht="15" customHeight="1" x14ac:dyDescent="0.25">
      <c r="A27" s="44">
        <v>700000</v>
      </c>
      <c r="B27" s="44">
        <v>101</v>
      </c>
      <c r="C27" s="48" t="s">
        <v>166</v>
      </c>
      <c r="D27" s="44" t="s">
        <v>78</v>
      </c>
      <c r="E27" s="44" t="s">
        <v>95</v>
      </c>
      <c r="F27" s="44" t="s">
        <v>87</v>
      </c>
      <c r="G27" s="44">
        <v>2020</v>
      </c>
      <c r="H27" s="45">
        <v>7000</v>
      </c>
      <c r="I27" s="44">
        <v>244.68</v>
      </c>
      <c r="J27" s="44">
        <v>0</v>
      </c>
      <c r="K27" s="45">
        <v>6755.32</v>
      </c>
      <c r="L27" s="44">
        <v>96.5</v>
      </c>
    </row>
    <row r="28" spans="1:12" ht="15" customHeight="1" x14ac:dyDescent="0.25">
      <c r="A28" s="44">
        <v>700000</v>
      </c>
      <c r="B28" s="44">
        <v>101</v>
      </c>
      <c r="C28" s="48" t="s">
        <v>167</v>
      </c>
      <c r="D28" s="44" t="s">
        <v>78</v>
      </c>
      <c r="E28" s="44" t="s">
        <v>94</v>
      </c>
      <c r="F28" s="44" t="s">
        <v>87</v>
      </c>
      <c r="G28" s="44">
        <v>2020</v>
      </c>
      <c r="H28" s="44">
        <v>500</v>
      </c>
      <c r="I28" s="44">
        <v>0</v>
      </c>
      <c r="J28" s="44">
        <v>0</v>
      </c>
      <c r="K28" s="44">
        <v>500</v>
      </c>
      <c r="L28" s="44">
        <v>100</v>
      </c>
    </row>
    <row r="29" spans="1:12" ht="15" customHeight="1" x14ac:dyDescent="0.25">
      <c r="A29" s="44">
        <v>700000</v>
      </c>
      <c r="B29" s="44">
        <v>101</v>
      </c>
      <c r="C29" s="48" t="s">
        <v>168</v>
      </c>
      <c r="D29" s="44" t="s">
        <v>78</v>
      </c>
      <c r="E29" s="44" t="s">
        <v>93</v>
      </c>
      <c r="F29" s="44" t="s">
        <v>87</v>
      </c>
      <c r="G29" s="44">
        <v>2020</v>
      </c>
      <c r="H29" s="45">
        <v>4000</v>
      </c>
      <c r="I29" s="44">
        <v>478.43</v>
      </c>
      <c r="J29" s="44">
        <v>0</v>
      </c>
      <c r="K29" s="45">
        <v>3521.57</v>
      </c>
      <c r="L29" s="44">
        <v>88.04</v>
      </c>
    </row>
    <row r="30" spans="1:12" ht="15" customHeight="1" x14ac:dyDescent="0.25">
      <c r="A30" s="44">
        <v>700000</v>
      </c>
      <c r="B30" s="44">
        <v>101</v>
      </c>
      <c r="C30" s="48" t="s">
        <v>169</v>
      </c>
      <c r="D30" s="44" t="s">
        <v>78</v>
      </c>
      <c r="E30" s="44" t="s">
        <v>92</v>
      </c>
      <c r="F30" s="44" t="s">
        <v>87</v>
      </c>
      <c r="G30" s="44">
        <v>2020</v>
      </c>
      <c r="H30" s="45">
        <v>60000</v>
      </c>
      <c r="I30" s="45">
        <v>4124.8</v>
      </c>
      <c r="J30" s="44">
        <v>0</v>
      </c>
      <c r="K30" s="45">
        <v>55875.199999999997</v>
      </c>
      <c r="L30" s="44">
        <v>93.13</v>
      </c>
    </row>
    <row r="31" spans="1:12" ht="15" customHeight="1" x14ac:dyDescent="0.25">
      <c r="A31" s="44">
        <v>700000</v>
      </c>
      <c r="B31" s="44">
        <v>101</v>
      </c>
      <c r="C31" s="48" t="s">
        <v>170</v>
      </c>
      <c r="D31" s="44" t="s">
        <v>78</v>
      </c>
      <c r="E31" s="44" t="s">
        <v>91</v>
      </c>
      <c r="F31" s="44" t="s">
        <v>87</v>
      </c>
      <c r="G31" s="44">
        <v>2020</v>
      </c>
      <c r="H31" s="45">
        <v>5000</v>
      </c>
      <c r="I31" s="44">
        <v>67.02</v>
      </c>
      <c r="J31" s="44">
        <v>0</v>
      </c>
      <c r="K31" s="45">
        <v>4932.9799999999996</v>
      </c>
      <c r="L31" s="44">
        <v>98.66</v>
      </c>
    </row>
    <row r="32" spans="1:12" ht="15" customHeight="1" x14ac:dyDescent="0.25">
      <c r="A32" s="44">
        <v>700000</v>
      </c>
      <c r="B32" s="44">
        <v>102</v>
      </c>
      <c r="C32" s="48" t="s">
        <v>170</v>
      </c>
      <c r="D32" s="44" t="s">
        <v>78</v>
      </c>
      <c r="E32" s="44" t="s">
        <v>91</v>
      </c>
      <c r="F32" s="44" t="s">
        <v>87</v>
      </c>
      <c r="G32" s="44">
        <v>2020</v>
      </c>
      <c r="H32" s="45">
        <v>7869</v>
      </c>
      <c r="I32" s="44">
        <v>0</v>
      </c>
      <c r="J32" s="44">
        <v>0</v>
      </c>
      <c r="K32" s="45">
        <v>7869</v>
      </c>
      <c r="L32" s="44">
        <v>100</v>
      </c>
    </row>
    <row r="33" spans="1:12" ht="15" customHeight="1" x14ac:dyDescent="0.25">
      <c r="A33" s="44">
        <v>700000</v>
      </c>
      <c r="B33" s="44">
        <v>101</v>
      </c>
      <c r="C33" s="48" t="s">
        <v>173</v>
      </c>
      <c r="D33" s="44" t="s">
        <v>78</v>
      </c>
      <c r="E33" s="44" t="s">
        <v>88</v>
      </c>
      <c r="F33" s="44" t="s">
        <v>87</v>
      </c>
      <c r="G33" s="44">
        <v>2020</v>
      </c>
      <c r="H33" s="45">
        <v>5000</v>
      </c>
      <c r="I33" s="44">
        <v>4.8099999999999996</v>
      </c>
      <c r="J33" s="44">
        <v>0</v>
      </c>
      <c r="K33" s="45">
        <v>4995.1899999999996</v>
      </c>
      <c r="L33" s="44">
        <v>99.9</v>
      </c>
    </row>
    <row r="34" spans="1:12" ht="15" customHeight="1" x14ac:dyDescent="0.25">
      <c r="A34" s="44">
        <v>700000</v>
      </c>
      <c r="B34" s="44">
        <v>101</v>
      </c>
      <c r="C34" s="48" t="s">
        <v>141</v>
      </c>
      <c r="D34" s="44" t="s">
        <v>81</v>
      </c>
      <c r="E34" s="44" t="s">
        <v>120</v>
      </c>
      <c r="F34" s="44" t="s">
        <v>87</v>
      </c>
      <c r="G34" s="44">
        <v>2020</v>
      </c>
      <c r="H34" s="45">
        <v>161040.12</v>
      </c>
      <c r="I34" s="44">
        <v>0</v>
      </c>
      <c r="J34" s="44">
        <v>0</v>
      </c>
      <c r="K34" s="45">
        <v>161040.12</v>
      </c>
      <c r="L34" s="44">
        <v>100</v>
      </c>
    </row>
    <row r="35" spans="1:12" ht="15" customHeight="1" x14ac:dyDescent="0.25">
      <c r="A35" s="44">
        <v>700000</v>
      </c>
      <c r="B35" s="44">
        <v>101</v>
      </c>
      <c r="C35" s="48" t="s">
        <v>137</v>
      </c>
      <c r="D35" s="44" t="s">
        <v>79</v>
      </c>
      <c r="E35" s="44" t="s">
        <v>124</v>
      </c>
      <c r="F35" s="44" t="s">
        <v>87</v>
      </c>
      <c r="G35" s="44">
        <v>2020</v>
      </c>
      <c r="H35" s="45">
        <v>52206.76</v>
      </c>
      <c r="I35" s="45">
        <v>15800.06</v>
      </c>
      <c r="J35" s="44">
        <v>0</v>
      </c>
      <c r="K35" s="45">
        <v>36406.699999999997</v>
      </c>
      <c r="L35" s="44">
        <v>69.739999999999995</v>
      </c>
    </row>
    <row r="36" spans="1:12" ht="15" customHeight="1" x14ac:dyDescent="0.25">
      <c r="A36" s="44">
        <v>700000</v>
      </c>
      <c r="B36" s="44">
        <v>101</v>
      </c>
      <c r="C36" s="48" t="s">
        <v>154</v>
      </c>
      <c r="D36" s="44" t="s">
        <v>82</v>
      </c>
      <c r="E36" s="44" t="s">
        <v>107</v>
      </c>
      <c r="F36" s="44" t="s">
        <v>87</v>
      </c>
      <c r="G36" s="44">
        <v>2020</v>
      </c>
      <c r="H36" s="45">
        <v>115000</v>
      </c>
      <c r="I36" s="44">
        <v>0</v>
      </c>
      <c r="J36" s="45">
        <v>59983.28</v>
      </c>
      <c r="K36" s="45">
        <v>55016.72</v>
      </c>
      <c r="L36" s="44">
        <v>47.84</v>
      </c>
    </row>
    <row r="37" spans="1:12" ht="15" customHeight="1" x14ac:dyDescent="0.25">
      <c r="A37" s="44">
        <v>700000</v>
      </c>
      <c r="B37" s="44">
        <v>101</v>
      </c>
      <c r="C37" s="48" t="s">
        <v>138</v>
      </c>
      <c r="D37" s="44" t="s">
        <v>80</v>
      </c>
      <c r="E37" s="44" t="s">
        <v>123</v>
      </c>
      <c r="F37" s="44" t="s">
        <v>87</v>
      </c>
      <c r="G37" s="44">
        <v>2020</v>
      </c>
      <c r="H37" s="45">
        <v>71672.160000000003</v>
      </c>
      <c r="I37" s="45">
        <v>3295.63</v>
      </c>
      <c r="J37" s="44">
        <v>499</v>
      </c>
      <c r="K37" s="45">
        <v>67877.53</v>
      </c>
      <c r="L37" s="44">
        <v>94.71</v>
      </c>
    </row>
    <row r="38" spans="1:12" ht="15" customHeight="1" x14ac:dyDescent="0.25">
      <c r="A38" s="44">
        <v>700000</v>
      </c>
      <c r="B38" s="44">
        <v>102</v>
      </c>
      <c r="C38" s="48" t="s">
        <v>171</v>
      </c>
      <c r="D38" s="44" t="s">
        <v>85</v>
      </c>
      <c r="E38" s="44" t="s">
        <v>90</v>
      </c>
      <c r="F38" s="44" t="s">
        <v>87</v>
      </c>
      <c r="G38" s="44">
        <v>2020</v>
      </c>
      <c r="H38" s="45">
        <v>1916279.62</v>
      </c>
      <c r="I38" s="45">
        <v>1490923</v>
      </c>
      <c r="J38" s="44">
        <v>0</v>
      </c>
      <c r="K38" s="45">
        <v>425356.62</v>
      </c>
      <c r="L38" s="44">
        <v>22.2</v>
      </c>
    </row>
    <row r="39" spans="1:12" ht="15" customHeight="1" x14ac:dyDescent="0.25">
      <c r="A39" s="44">
        <v>700000</v>
      </c>
      <c r="B39" s="44">
        <v>101</v>
      </c>
      <c r="C39" s="48" t="s">
        <v>151</v>
      </c>
      <c r="D39" s="44" t="s">
        <v>83</v>
      </c>
      <c r="E39" s="44" t="s">
        <v>110</v>
      </c>
      <c r="F39" s="44" t="s">
        <v>87</v>
      </c>
      <c r="G39" s="44">
        <v>2020</v>
      </c>
      <c r="H39" s="45">
        <v>6668783.29</v>
      </c>
      <c r="I39" s="45">
        <v>5377366.4000000004</v>
      </c>
      <c r="J39" s="45">
        <v>4813.16</v>
      </c>
      <c r="K39" s="45">
        <v>1286603.73</v>
      </c>
      <c r="L39" s="44">
        <v>19.29</v>
      </c>
    </row>
    <row r="40" spans="1:12" ht="15" customHeight="1" x14ac:dyDescent="0.25">
      <c r="A40" s="44">
        <v>700000</v>
      </c>
      <c r="B40" s="44">
        <v>101</v>
      </c>
      <c r="C40" s="48" t="s">
        <v>153</v>
      </c>
      <c r="D40" s="44" t="s">
        <v>84</v>
      </c>
      <c r="E40" s="44" t="s">
        <v>108</v>
      </c>
      <c r="F40" s="44" t="s">
        <v>87</v>
      </c>
      <c r="G40" s="44">
        <v>2020</v>
      </c>
      <c r="H40" s="45">
        <v>49358.64</v>
      </c>
      <c r="I40" s="44">
        <v>0</v>
      </c>
      <c r="J40" s="44">
        <v>0</v>
      </c>
      <c r="K40" s="45">
        <v>49358.64</v>
      </c>
      <c r="L40" s="44">
        <v>100</v>
      </c>
    </row>
    <row r="41" spans="1:12" ht="15" customHeight="1" x14ac:dyDescent="0.25">
      <c r="A41" s="44">
        <v>700000</v>
      </c>
      <c r="B41" s="44">
        <v>102</v>
      </c>
      <c r="C41" s="48" t="s">
        <v>172</v>
      </c>
      <c r="D41" s="44" t="s">
        <v>86</v>
      </c>
      <c r="E41" s="44" t="s">
        <v>89</v>
      </c>
      <c r="F41" s="44" t="s">
        <v>87</v>
      </c>
      <c r="G41" s="44">
        <v>2020</v>
      </c>
      <c r="H41" s="45">
        <v>12717.38</v>
      </c>
      <c r="I41" s="44">
        <v>0</v>
      </c>
      <c r="J41" s="44">
        <v>0</v>
      </c>
      <c r="K41" s="45">
        <v>12717.38</v>
      </c>
      <c r="L41" s="44">
        <v>100</v>
      </c>
    </row>
  </sheetData>
  <autoFilter ref="A1:L1" xr:uid="{00000000-0009-0000-0000-000001000000}">
    <sortState ref="A2:L43">
      <sortCondition ref="D1"/>
    </sortState>
  </autoFilter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 Report</vt:lpstr>
      <vt:lpstr>budgets</vt:lpstr>
      <vt:lpstr>'Expense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NPS</dc:creator>
  <cp:lastModifiedBy>Carlson,Jeremiah C</cp:lastModifiedBy>
  <cp:lastPrinted>2019-12-13T18:45:37Z</cp:lastPrinted>
  <dcterms:created xsi:type="dcterms:W3CDTF">2015-07-31T18:30:05Z</dcterms:created>
  <dcterms:modified xsi:type="dcterms:W3CDTF">2022-12-08T19:25:44Z</dcterms:modified>
</cp:coreProperties>
</file>